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3916540Z\Documents\Proyectos\Contratacion\Tareas\Listados\TRANS\"/>
    </mc:Choice>
  </mc:AlternateContent>
  <bookViews>
    <workbookView xWindow="0" yWindow="0" windowWidth="24000" windowHeight="9735" firstSheet="9" activeTab="13"/>
  </bookViews>
  <sheets>
    <sheet name="ContratosAdjudicados" sheetId="2" r:id="rId1"/>
    <sheet name="2. Contratos Menores" sheetId="5" r:id="rId2"/>
    <sheet name="3. Acuerdo Marco" sheetId="23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22" r:id="rId14"/>
  </sheets>
  <definedNames>
    <definedName name="_xlnm.Print_Titles" localSheetId="0">ContratosAdjudicados!$7:$7</definedName>
  </definedNames>
  <calcPr calcId="152511"/>
</workbook>
</file>

<file path=xl/calcChain.xml><?xml version="1.0" encoding="utf-8"?>
<calcChain xmlns="http://schemas.openxmlformats.org/spreadsheetml/2006/main">
  <c r="C127" i="2" l="1"/>
  <c r="C126" i="2"/>
  <c r="C125" i="2"/>
  <c r="C124" i="2"/>
  <c r="C123" i="2"/>
  <c r="C122" i="2"/>
  <c r="C121" i="2"/>
  <c r="C119" i="2"/>
  <c r="C118" i="2"/>
  <c r="C120" i="2"/>
  <c r="C128" i="2" l="1"/>
  <c r="D9" i="22"/>
  <c r="D8" i="22"/>
  <c r="F8" i="22" l="1"/>
  <c r="F9" i="22"/>
  <c r="D16" i="22" l="1"/>
  <c r="F16" i="22" s="1"/>
  <c r="D15" i="22"/>
  <c r="F15" i="22" s="1"/>
  <c r="D13" i="22"/>
  <c r="F13" i="22" s="1"/>
  <c r="D11" i="22"/>
  <c r="F11" i="22" s="1"/>
  <c r="N115" i="2"/>
  <c r="D12" i="22" l="1"/>
  <c r="F12" i="22" s="1"/>
  <c r="D7" i="22"/>
  <c r="F7" i="22" s="1"/>
  <c r="D10" i="22"/>
  <c r="F10" i="22" s="1"/>
  <c r="D14" i="22"/>
  <c r="F14" i="22" s="1"/>
  <c r="D123" i="2" l="1"/>
  <c r="D122" i="2"/>
  <c r="D125" i="2"/>
  <c r="D127" i="2"/>
  <c r="D124" i="2"/>
  <c r="D121" i="2"/>
  <c r="D118" i="2"/>
  <c r="D128" i="2"/>
  <c r="D126" i="2"/>
  <c r="D17" i="22"/>
  <c r="E15" i="22" l="1"/>
  <c r="G15" i="22" s="1"/>
  <c r="E9" i="22"/>
  <c r="G9" i="22" s="1"/>
  <c r="E8" i="22"/>
  <c r="G8" i="22" s="1"/>
  <c r="E12" i="22"/>
  <c r="G12" i="22" s="1"/>
  <c r="E7" i="22"/>
  <c r="G7" i="22" s="1"/>
  <c r="E14" i="22"/>
  <c r="G14" i="22" s="1"/>
  <c r="E10" i="22"/>
  <c r="G10" i="22" s="1"/>
  <c r="E16" i="22"/>
  <c r="G16" i="22" s="1"/>
  <c r="F17" i="22"/>
  <c r="E13" i="22"/>
  <c r="G13" i="22" s="1"/>
  <c r="E11" i="22"/>
  <c r="G11" i="22" s="1"/>
</calcChain>
</file>

<file path=xl/sharedStrings.xml><?xml version="1.0" encoding="utf-8"?>
<sst xmlns="http://schemas.openxmlformats.org/spreadsheetml/2006/main" count="1338" uniqueCount="381">
  <si>
    <t>EXPEDIENTE</t>
  </si>
  <si>
    <t>OBJETO</t>
  </si>
  <si>
    <t>C - Suministros</t>
  </si>
  <si>
    <t>E - Servicios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</si>
  <si>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</si>
  <si>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</si>
  <si>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</si>
  <si>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</si>
  <si>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</si>
  <si>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</si>
  <si>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</si>
  <si>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</si>
  <si>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</si>
  <si>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</si>
  <si>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</si>
  <si>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</si>
  <si>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</si>
  <si>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</si>
  <si>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</si>
  <si>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</si>
  <si>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</si>
  <si>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</si>
  <si>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</si>
  <si>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</si>
  <si>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</si>
  <si>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</si>
  <si>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</si>
  <si>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</si>
  <si>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</si>
  <si>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</si>
  <si>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</si>
  <si>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</si>
  <si>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</si>
  <si>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</si>
  <si>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</si>
  <si>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</si>
  <si>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</si>
  <si>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</si>
  <si>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</si>
  <si>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</si>
  <si>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</si>
  <si>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ADJUDICACIÓN DIRECTA</t>
  </si>
  <si>
    <t/>
  </si>
  <si>
    <t>DIFERENCIA</t>
  </si>
  <si>
    <t>DERIVADO ACUERDO MARCO</t>
  </si>
  <si>
    <t>Derivado acuerdo marco</t>
  </si>
  <si>
    <t>I - Privados</t>
  </si>
  <si>
    <t>Columna1</t>
  </si>
  <si>
    <t>Columna2</t>
  </si>
  <si>
    <t>Columna3</t>
  </si>
  <si>
    <t>ADQUISICIÓN DE UNA SILLA (ACUERDO MARCO)</t>
  </si>
  <si>
    <t>Impacto Valencia S.L. (Integral)</t>
  </si>
  <si>
    <t>Adjudicación directa</t>
  </si>
  <si>
    <t>Pallardo, S.A.</t>
  </si>
  <si>
    <t>ADQUISICIÓN DIVERSO MOBILIARIO (ACUERDO MARCO)</t>
  </si>
  <si>
    <t>DISEÑOS MEDI SL</t>
  </si>
  <si>
    <t>ANTONIO MARTINEZ GALLEGO</t>
  </si>
  <si>
    <t>Imprenta Papeleria Ramirez, S.L.</t>
  </si>
  <si>
    <t>Alepuz S.L.</t>
  </si>
  <si>
    <t>INFORPRODUCTS SL</t>
  </si>
  <si>
    <t>Prórroga</t>
  </si>
  <si>
    <t>ADJUDICACIÓN CENTRALIZADA</t>
  </si>
  <si>
    <t>Office Depot,S.L</t>
  </si>
  <si>
    <t>10/10/18</t>
  </si>
  <si>
    <t>Abierto simplificado</t>
  </si>
  <si>
    <t>El Corte Ingles S.A.</t>
  </si>
  <si>
    <t>ADQUISICIÓN DE DIVERSO MOBILIARIO (ACUERDO MARCO)</t>
  </si>
  <si>
    <t>29/10/18</t>
  </si>
  <si>
    <t xml:space="preserve"> DERIVADO ACUERDO MARCO</t>
  </si>
  <si>
    <t>Abierto supersimplificado</t>
  </si>
  <si>
    <t>WOLTERS KLUVER ESPAÑA,SA</t>
  </si>
  <si>
    <t>ADQUISICIÓN DE 3 SILLAS (ACUERDO MARCO)</t>
  </si>
  <si>
    <t>LIBROS TIRANT LO BLANCH, S.L.U</t>
  </si>
  <si>
    <t>Todo Para El Archivo, S.L.</t>
  </si>
  <si>
    <t>CEPSA, SAU</t>
  </si>
  <si>
    <t>ADQUISICIÓN DIVERSO MATERIAL DE OFICINA PARA LOS SERVICIOS DE LA DIPUTACIÓN</t>
  </si>
  <si>
    <t>26/03/19</t>
  </si>
  <si>
    <t>OFISTIL SUMINISTRES S.L.</t>
  </si>
  <si>
    <t>Abierto ordinario</t>
  </si>
  <si>
    <t>ENERO 2019- MARZO 2019</t>
  </si>
  <si>
    <t>ABIERTO SUPERSIMPLIFICADO</t>
  </si>
  <si>
    <t>ABIERTO SIMPLIFICADO</t>
  </si>
  <si>
    <t>135/18/AGR</t>
  </si>
  <si>
    <t>PROYECTO MUSEOGRÁFICO DE LA SALA PERMANENTE SOCIEDADES PREHISTÓRICAS, BLOQUE I: SOCIEDADES CAZADORAS Y RECOLECTORAS DEL MUSEU DE PREHISTÒRIA DE VALÈNCIA</t>
  </si>
  <si>
    <t>09/10/18</t>
  </si>
  <si>
    <t>07/10/18</t>
  </si>
  <si>
    <t>PATRIMONIO INTELIGENTE, SL</t>
  </si>
  <si>
    <t>30/04/19</t>
  </si>
  <si>
    <t>155/18/AGR</t>
  </si>
  <si>
    <t>SEGURO COLECTIVO DE VIDA DE LA DIPUTACIÓN DE VALENCIA</t>
  </si>
  <si>
    <t>09/01/19</t>
  </si>
  <si>
    <t>GENERALI ESPAÑA S.A. DE SEGUROS Y REASEGUROS</t>
  </si>
  <si>
    <t>10/06/19</t>
  </si>
  <si>
    <t>179/18/AGR</t>
  </si>
  <si>
    <t xml:space="preserve">SUMINISTRO DE UNA MÁQUINA LIMPIA PLAYAS </t>
  </si>
  <si>
    <t>19/12/18</t>
  </si>
  <si>
    <t>INGENIERIA FLOZAGA GUTERH, SL</t>
  </si>
  <si>
    <t>06/05/19</t>
  </si>
  <si>
    <t>202/18/PS</t>
  </si>
  <si>
    <t>OBRAS DE REFORMA DE LOCAL PARA OFICINAS DE " LA DIPUTACIÓ A LES COMARQUES" EN LLÍRIA</t>
  </si>
  <si>
    <t>A - Obras</t>
  </si>
  <si>
    <t>18/10/18</t>
  </si>
  <si>
    <t>URBAMED INFRAESTRUCTURAS, SL</t>
  </si>
  <si>
    <t>14/05/19</t>
  </si>
  <si>
    <t>235/18/PS</t>
  </si>
  <si>
    <t>REDACCIÓN PROYECTO PLANES GENERALES DE ORDENACIÓN URBANA: PLAN GENERAL ESTRUCTURAL Y PLAN ORDENACIÓN PORMENORIZADA (BENIRREDRÁ, CHELVA, CORBERA, GATOVA, MACASTRE, RAFOL DE SALEM)</t>
  </si>
  <si>
    <t>07/11/18</t>
  </si>
  <si>
    <t>Rueda y Vega Asociados SLP</t>
  </si>
  <si>
    <t>26/06/19</t>
  </si>
  <si>
    <t>CASTAÑEIRA-COROMINAS-SABATÉ, SCP</t>
  </si>
  <si>
    <t>AUG ARQUITECTOS SLP</t>
  </si>
  <si>
    <t>Merino Y Terrassa S.L.</t>
  </si>
  <si>
    <t>238/18/BC</t>
  </si>
  <si>
    <t>REFORMA DE LA INSTALACIÓN DE CLIMATIZACIÓN EN EL MUSEU VALENCIÀ DE LA IL·LUSTRACIÓ I LA MODERNITAT (MUVIM)</t>
  </si>
  <si>
    <t>UTE DIPUTACION DE VALENCIA ( ECISA-HISPANA)</t>
  </si>
  <si>
    <t>243/18/AM</t>
  </si>
  <si>
    <t>SERVICIO DE VIGILANCIA Y SEGURIDAD DE DISTINTAS DEPENDENCIAS PROVINCIALES</t>
  </si>
  <si>
    <t>08/11/18</t>
  </si>
  <si>
    <t>06/11/18</t>
  </si>
  <si>
    <t>PROSEGUR SOLUCIONES INTEGRALES DE SEGURIDAD ESPAÑA, SL</t>
  </si>
  <si>
    <t>02/04/19</t>
  </si>
  <si>
    <t>247/18/BC</t>
  </si>
  <si>
    <t>LA PRESTACIÓN DE UNA ASISTENCIA TÉCNICA PARA REALIZACIÓN, PRODUCCIÓN Y POSTPRODUCCIÓN DE 17 PRODUCCIONES AUDIOVISUALES, INCLUIDAS DENTRO DEL PROYECTO "VALENCIA ES MUSICA"</t>
  </si>
  <si>
    <t>TOSSALET PRODUCCIONS, S.L.</t>
  </si>
  <si>
    <t>261/18/ELL</t>
  </si>
  <si>
    <t>SUMINISTRO DE LA MUSEOGRAFIA DE LA EXPOSICIÓN "CIUTAT" DEL MUSEU VALENCIA D'ETNOLOGIA DE LA DIPUTACIO DE VALENCIA</t>
  </si>
  <si>
    <t>26/10/18</t>
  </si>
  <si>
    <t>STOA, propostes Turístiques i Culturals, S.L</t>
  </si>
  <si>
    <t>17/05/19</t>
  </si>
  <si>
    <t>271/18/PS</t>
  </si>
  <si>
    <t>ACUERDO MARCO PARA EL SUMINISTRO DE PAPEL CON DESTINO A LA IMPRENTA DE LA DIPUTACION DE VALENCIA.</t>
  </si>
  <si>
    <t>12/12/18</t>
  </si>
  <si>
    <t>Papelera Mediterraneo, S.L.</t>
  </si>
  <si>
    <t>INAPA ESPAÑA DISTRIBUCION DE PAPEL SLU</t>
  </si>
  <si>
    <t>41/18/AFC</t>
  </si>
  <si>
    <t>PPOS 2016/1044 FORMACIÓN DE BADÉN EN EL LECHO DEL RIO PALANCIA ENTRE GILET Y PETRES</t>
  </si>
  <si>
    <t>13/12/18</t>
  </si>
  <si>
    <t>Becsa, S.A.U.</t>
  </si>
  <si>
    <t>15/04/19</t>
  </si>
  <si>
    <t>46/18/AFC</t>
  </si>
  <si>
    <t>ppos 2016/406 habilitación consultorio medico en local de biblioteca municipal</t>
  </si>
  <si>
    <t>DIHERSA INVERSIONES S.L</t>
  </si>
  <si>
    <t>110/18/EVA</t>
  </si>
  <si>
    <t>MANTENIMIENTO DE PRODUCTOS IBM</t>
  </si>
  <si>
    <t>08/04/19</t>
  </si>
  <si>
    <t>DACARTEC SERVICIOS INFORMATICOS, SLU</t>
  </si>
  <si>
    <t>25/06/19</t>
  </si>
  <si>
    <t>329/18/ELL</t>
  </si>
  <si>
    <t>REFORMA DE LA INSTALACIÓN DE LA CLIMATIZACIÓN DE LOS ALMACENES DE PATRIMONIO Y OFICINAS DE IMPRENTA</t>
  </si>
  <si>
    <t>28/12/18</t>
  </si>
  <si>
    <t>FULTON SA</t>
  </si>
  <si>
    <t>09/05/19</t>
  </si>
  <si>
    <t>UTE ALMACENES PATRIMONIO DPV</t>
  </si>
  <si>
    <t>339/18/AGR</t>
  </si>
  <si>
    <t>RESTAURACION DEL ANTIGUO CONVENTO DE JESUS- HABILITACION PARA OFICINAS ADMINISTRATIVAS</t>
  </si>
  <si>
    <t>26/12/18</t>
  </si>
  <si>
    <t>VICTOR TORMO, S.L.</t>
  </si>
  <si>
    <t>28/05/19</t>
  </si>
  <si>
    <t>138/18/SVF</t>
  </si>
  <si>
    <t>OBRAS DE SUSTITUCIÓN DE CUBIERTA EN LA ALQUERIA CREMÀ DE VALENCIA</t>
  </si>
  <si>
    <t>08/01/19</t>
  </si>
  <si>
    <t>379/18/RG</t>
  </si>
  <si>
    <t>SUSCRIPCIÓN ANUAL 2019 DIARIO LEVANTE PARA EL SERVICIO DE COMUNICACIÓN Y EL HOSPITAL DE BÉTERA</t>
  </si>
  <si>
    <t>Contrato menor</t>
  </si>
  <si>
    <t>Editorial De La Prensa Valenciana S.A.</t>
  </si>
  <si>
    <t>381/18/RG</t>
  </si>
  <si>
    <t>SUSCRIPCIÓN ANUAL 2019 ON LINE PLATAFORMA CONTENIDO EDITORIAL ESPUBLICO (D. A. 9ª LCSP)</t>
  </si>
  <si>
    <t>ESPUBLICO SERVICIOS PARA LA ADMINISTRACION S.A</t>
  </si>
  <si>
    <t>391/18/AGR</t>
  </si>
  <si>
    <t>ADQUISICION ONEROSA DE UNA NAVE CON DESTINO AL SERVICIO DE LAS PLAYAS DE LA EXMA. DIPUTACION DE VALENCIA EN EL TÉRMINO MUNICIPAL DE DAIMÚS</t>
  </si>
  <si>
    <t>Z1 - Contratos Patrimoniales</t>
  </si>
  <si>
    <t>14/01/19</t>
  </si>
  <si>
    <t>ENRIQUE VICENTE MASCARELL PIERA</t>
  </si>
  <si>
    <t>21/05/19</t>
  </si>
  <si>
    <t>10/19/RG</t>
  </si>
  <si>
    <t>VESTUARIO LABORAL Y EPI LOTE I DERIVADO DEL ACUERDO MARCO</t>
  </si>
  <si>
    <t>25/19/RG</t>
  </si>
  <si>
    <t>VESTUARIO LABORAL Y EPI LOTE I DERIVADO DE ACUERDO MARCO</t>
  </si>
  <si>
    <t>26/19/AC</t>
  </si>
  <si>
    <t>ADQUISICIÓN DE UNA DESTRUCTORA OFICINA GESTIÓN TRIBUTARIA DE UTIEL</t>
  </si>
  <si>
    <t>31/19/AC</t>
  </si>
  <si>
    <t>24/04/19</t>
  </si>
  <si>
    <t>32/19/AC</t>
  </si>
  <si>
    <t>ADQUISICIÓN DE 6 SILLAS CONFIDENTES (ACUERDO MARCO)</t>
  </si>
  <si>
    <t>39/19/AC</t>
  </si>
  <si>
    <t>ADQUISICIÓN CARRO BIBLIOTECA</t>
  </si>
  <si>
    <t>20/19/FNP</t>
  </si>
  <si>
    <t>Suministro 250 monitores HP</t>
  </si>
  <si>
    <t>Adjudicación centralizada</t>
  </si>
  <si>
    <t>HEWLETT-PACKARD SERVICIOS ESPAÑA S.L.U.</t>
  </si>
  <si>
    <t>42/19/AC</t>
  </si>
  <si>
    <t>ADQUISICIÓN DE UN HORNO MICROONDAS</t>
  </si>
  <si>
    <t>51/19/AC</t>
  </si>
  <si>
    <t>08/05/19</t>
  </si>
  <si>
    <t>53/19/RG</t>
  </si>
  <si>
    <t>ADQUISICIÓN LIBRO CÓDIGO ELECTORAL COLECCIÓN EL CONSULTOR</t>
  </si>
  <si>
    <t>54/19/AC</t>
  </si>
  <si>
    <t>55/19/AC</t>
  </si>
  <si>
    <t>57/19/AC</t>
  </si>
  <si>
    <t>ADQUISICIÓN DE DOS EXPOSITORES DE  CORCHO</t>
  </si>
  <si>
    <t>58/19/AM</t>
  </si>
  <si>
    <t>"SUMINISTRO CARBURANTE DESTINADO PARA VEHÍCULOS Y CALEFACCIÓN A LA DIPUTACION DE VALENCIA Y ORGANISMOS DERIVADOS ADHERIDOS A CENTRAL DE COMPRAS (06/14/CECOM)", DERIVADO DE ACUERDO MARCO, PARA EL SERVICIO DE GESTIÓN TRIBUTARIA</t>
  </si>
  <si>
    <t>59/19/AC</t>
  </si>
  <si>
    <t>ADQUISICIÓN DE 2 EXPOSITORES TELESCÓPICOS</t>
  </si>
  <si>
    <t>60/19/RG</t>
  </si>
  <si>
    <t>BOLSAS DE PLÁSTICO PARA DESTRUCTORA DE PAPEL</t>
  </si>
  <si>
    <t>61/19/AC</t>
  </si>
  <si>
    <t>62/19/AC</t>
  </si>
  <si>
    <t>66/19/RG</t>
  </si>
  <si>
    <t>SELLO DE CAUCHO PARA EL SERVICIO DE PERSONAL</t>
  </si>
  <si>
    <t>67/19/RG</t>
  </si>
  <si>
    <t>GUILLOTINA CIZALLA DE MESA A3</t>
  </si>
  <si>
    <t>68/19/RG</t>
  </si>
  <si>
    <t>GUILLOTINA CIZALLA A4 PARA EL PARQUE MÓVIL</t>
  </si>
  <si>
    <t>70/19/ELL</t>
  </si>
  <si>
    <t>"SUMINISTRO CARBURANTE DESTINADO PARA VEHÍCULOS Y CALEFACCIÓN A LA DIPUTACION DE VALENCIA Y ORGANISMOS DERIVADOS ADHERIDOS A CENTRAL DE COMPRAS (06/14/CECOM)", DERIVADO DE ACUERDO MARCO, PARA LA ESCUELA DE VITICULTURA Y ETNOLOGIA "FELIX JIMÉNEZ" DE REQUENA</t>
  </si>
  <si>
    <t>72/19/RG</t>
  </si>
  <si>
    <t>DIVERSO MATERIAL DE OFICINA PARA LA CORPORACIÓN</t>
  </si>
  <si>
    <t>73/19/AC</t>
  </si>
  <si>
    <t>ADQUISICIÓN DE 3 ESTANTES METALICOS</t>
  </si>
  <si>
    <t>74/19/AC</t>
  </si>
  <si>
    <t>75/19/AC</t>
  </si>
  <si>
    <t>ADQUISICIÓN DE UN TABURETE</t>
  </si>
  <si>
    <t>31/05/19</t>
  </si>
  <si>
    <t>76/19/RCF</t>
  </si>
  <si>
    <t>SUMINISTRO DE PAPEL DIN A3 Y DIN A4, DERIVADO DE ACUERDO MARCO PARA SUMINISTRO DE PAPEL DE OFICINA A LA DIPUTACIÓN Y EN SU CASO ORGANISMOS ADHERIDOS A LA CENTRAL DE SERVICIOS INNOVADORES Y SOSTENIBLES (01/16/CSIS)</t>
  </si>
  <si>
    <t>77/19/RG</t>
  </si>
  <si>
    <t>ADQUISICIÓN DE CONSUMIBLES INFORMÁTICOS</t>
  </si>
  <si>
    <t>78/19/RG</t>
  </si>
  <si>
    <t>SELLO DE CAUCHO PARA EL SERVICIO DE MEDIO AMBIENTE</t>
  </si>
  <si>
    <t>79/19/RG</t>
  </si>
  <si>
    <t>SUSCRIPCIÓN ON LINE PRENSA KIOSKO Y MAS</t>
  </si>
  <si>
    <t>KIOSKOYMAS SOCIEDAD GESTORA DE LA PLATAFORMA TECNOLÓCICA, S.</t>
  </si>
  <si>
    <t>80/19/RG</t>
  </si>
  <si>
    <t>MATERIAL DE OFICINA ACUERDO MARCO OFFICE DEPOT MES DE FEBRERO</t>
  </si>
  <si>
    <t>81/19/RCF</t>
  </si>
  <si>
    <t>SUMINISTRO GASOLEO DERIVADO ACUERDO MARCO ENTRE LA DIPUTACIÓN DE VALENCIA Y CEPSA SAU PARA EL SUMINISTRO DE CARBURANTE PARA VEHICULOS Y CALEFACCIÓN DE LA ESCUELA DE CAPATACES AGRÍCOLAS DE CATARROJA (SERVICIO DE BIENESTAR SOCIAL, EDUCACIÓN, JUVENTUD, DEPORTES E IGUALDAD)(6/14/CECOM)</t>
  </si>
  <si>
    <t>82/19/RG</t>
  </si>
  <si>
    <t>ADQUISICIÓN 20 LIBROS DE FIRMAS PARA EL MUSEO DE PREHISTORIA</t>
  </si>
  <si>
    <t>84/19/RG</t>
  </si>
  <si>
    <t>ADQUISICIÓN 4 LIBROS JURÍDICOS PARA EL VICESECRETARIO</t>
  </si>
  <si>
    <t>88/19/AC</t>
  </si>
  <si>
    <t>ADQUISICIÓN DIVERSOS SUMINISTROS INFORMÁTICOS</t>
  </si>
  <si>
    <t>04/06/19</t>
  </si>
  <si>
    <t>91/19/AC</t>
  </si>
  <si>
    <t>ADQUISICIÓN DE DOS LIBRERÍAS (ACUERDO MARCO)</t>
  </si>
  <si>
    <t>30/05/19</t>
  </si>
  <si>
    <t>92/19/AC</t>
  </si>
  <si>
    <t>SUSCRIPCIÓN ON LINE DIARIO DERECHO MUNICIPAL</t>
  </si>
  <si>
    <t>PORTALDERECHO, S.A.</t>
  </si>
  <si>
    <t>93/19/AC</t>
  </si>
  <si>
    <t>ADQUISICIÓN DE SELLO DE CAUCHO</t>
  </si>
  <si>
    <t>José M. Torres candel</t>
  </si>
  <si>
    <t>97/19/AC</t>
  </si>
  <si>
    <t>99/19/AC</t>
  </si>
  <si>
    <t>ADQUISICIÓN VESTUARIO LABORAL Y EPI LOTE I - ACUERDO MARCO</t>
  </si>
  <si>
    <t>101/19/AC</t>
  </si>
  <si>
    <t>FACTURA CS138067.  DE FEDERICO DOMENECH, SA CORRESPONDIENTE AL PERIODICO  DE LAS PROVINCIAS PERIODO ANUAL DE 2017</t>
  </si>
  <si>
    <t>Federico Domenech, S.A.</t>
  </si>
  <si>
    <t>102/19/AC</t>
  </si>
  <si>
    <t>FACTURA CS150939. DE FEDERICO DOMENECH, SA CORRESPONDIENTE AL PERIODICO LAS PROVINCIAS. PERIODO ANUAL DE 2018</t>
  </si>
  <si>
    <t>103/19/AC</t>
  </si>
  <si>
    <t>104/19/RG</t>
  </si>
  <si>
    <t>ADQUISICIÓN DE CONSUMIBLES INFORMÁTICOS PARA LA DIPUTACIÓN</t>
  </si>
  <si>
    <t>105/19/RG</t>
  </si>
  <si>
    <t>ADQUISICIÓN DEL LIBRO CÓDIGO ELECTORAL 9ª EDICIÓN PARA EL VICESECRETARIO</t>
  </si>
  <si>
    <t>55/19/FNP</t>
  </si>
  <si>
    <t>Suministro de 15 portatiles</t>
  </si>
  <si>
    <t>COMPUSOF, SA</t>
  </si>
  <si>
    <t>27/06/19</t>
  </si>
  <si>
    <t>106/19/RG</t>
  </si>
  <si>
    <t>ADQUISICIÓN DE MATERIAL DE OFICINA PARA GESTIÓN TRIBUTARIA</t>
  </si>
  <si>
    <t>108/19/RG</t>
  </si>
  <si>
    <t>ADQUISICIÓN DE MATERIAL DE OFICINA PARA ASESORÍA JURÍDICA</t>
  </si>
  <si>
    <t>109/19/RG</t>
  </si>
  <si>
    <t>MATERIAL DE OFICINA DERIVADO DEL ACUERDO MARCO OFFICE DEPOT MES DE ENERO</t>
  </si>
  <si>
    <t>57/19/FNP</t>
  </si>
  <si>
    <t>Ampliación de la capacidad de su cabina principal de almacenamiento IBM v7000</t>
  </si>
  <si>
    <t>BT ESPAÑA CIA SERVICIOS GLOBALES DE TELECOMUNICACIONES SAU</t>
  </si>
  <si>
    <t>58/19/FNP</t>
  </si>
  <si>
    <t>Ampliación de la electrónica de red local de la Diputación de València</t>
  </si>
  <si>
    <t>113/19/RG</t>
  </si>
  <si>
    <t>MATERIAL DE OFICINA DERIVADO DEL ACUERDO MARCO MES DE MARZO - OFFICE DEPOT</t>
  </si>
  <si>
    <t>116/19/AC</t>
  </si>
  <si>
    <t>117/19/RG</t>
  </si>
  <si>
    <t>ADQUISICIÓN MATERIAL DE OFICINA PARA INCLUSIÓN SOCIAL</t>
  </si>
  <si>
    <t>118/19/AC</t>
  </si>
  <si>
    <t>119/19/RG</t>
  </si>
  <si>
    <t>SUSCRIPCIÓN ON LINE 2019 EL CONSULTOR AYUNTAMIENTOS HACIENDAS LOCALES PARA GESTIÓN TRIBUTARIA</t>
  </si>
  <si>
    <t>121/19/AC</t>
  </si>
  <si>
    <t>124/19/AC</t>
  </si>
  <si>
    <t>125/19/RG</t>
  </si>
  <si>
    <t>ADQUISICIÓN DE MATERIAL DE OFICINA PARA COOPERACIÓN MUNICIPAL</t>
  </si>
  <si>
    <t>03/06/19</t>
  </si>
  <si>
    <t>126/19/RG</t>
  </si>
  <si>
    <t>ADQUISICIÓN MATERIAL DE OFICINA PARA DISTINTOS SERVICIOS DE LA DIPUTACIÓN</t>
  </si>
  <si>
    <t>24/05/19</t>
  </si>
  <si>
    <t>128/19/RG</t>
  </si>
  <si>
    <t>SUSCRIPCIÓN ON LINE EL CONSULTOR DE AYUNTAMIENTOS Y JUZGADOS PARA SECRETARÍA GENERAL</t>
  </si>
  <si>
    <t>129/19/BC</t>
  </si>
  <si>
    <t>SERVICIO DE COORDINACIÓN,MONITORAJE Y EJECUCIÓN DE ACTIVIDADES PROGRAMADAS DE ANIMACIÓN PARA EL PROGRAMA DE CONCILIACIÓN ESCOLA D' ESTIU 2019</t>
  </si>
  <si>
    <t>20/05/19</t>
  </si>
  <si>
    <t>IVAN GIL TABORDA</t>
  </si>
  <si>
    <t>21/06/19</t>
  </si>
  <si>
    <t>131/19/RG</t>
  </si>
  <si>
    <t>ADQUISICIÓN MATERIAL DE OFICINA PARA EL MUSEO DE PREHISTORIA</t>
  </si>
  <si>
    <t>133/19/AC</t>
  </si>
  <si>
    <t>ADQUISICIÓN DE UN FRIGORIFICO</t>
  </si>
  <si>
    <t>12/06/19</t>
  </si>
  <si>
    <t>134/19/RG</t>
  </si>
  <si>
    <t>MATERIAL DE OFICINA DEL ACUERDO MARCO MES DE ABRIL - OFFICE DEPOT</t>
  </si>
  <si>
    <t>136/19/RG</t>
  </si>
  <si>
    <t>VESTUARIO LABORAL Y EPI ACUERDO MARCO LOTE II - PEDIDO DM-03/2019</t>
  </si>
  <si>
    <t>140/19/AM</t>
  </si>
  <si>
    <t>SUMINISTRO DE ENERGIA ELECTRICA POR LA DIPUTACION DE VALENCIA SEGUN ACUERDO MARCO DE CENTRAL DE COMPRAS EXPDTE. 02/08/CSIS (GE 61/18/CSI)</t>
  </si>
  <si>
    <t>Endesa Energía SAU</t>
  </si>
  <si>
    <t>147/06/PS</t>
  </si>
  <si>
    <t>SERVICIO DE REDACCION PGOU PALMERA</t>
  </si>
  <si>
    <t>16/05/19</t>
  </si>
  <si>
    <t>Jose Luis Calabuig Ortuño</t>
  </si>
  <si>
    <t>150/19/RG</t>
  </si>
  <si>
    <t>153/19/RG</t>
  </si>
  <si>
    <t>SUSCRIPCIÓN ON LINE PLATAFORMA ESPUBLICO</t>
  </si>
  <si>
    <t>158/19/RG</t>
  </si>
  <si>
    <t>SUSCRIPCIÓN ON LINE ACCESO EL MUNDO Y LEVANTE ORBYT</t>
  </si>
  <si>
    <t>UNIDAD EDITORIAL INFORMACION GENERAL, SL</t>
  </si>
  <si>
    <t>17/06/19</t>
  </si>
  <si>
    <t>164/19/RG</t>
  </si>
  <si>
    <t>SUSCRIPCIÓN ON LINE ACCESO LEVANTE Y SUPERDEPORTE ORBYT</t>
  </si>
  <si>
    <t>169/19/RG</t>
  </si>
  <si>
    <t>MATERIAL DE OFICINA DENTRO DEL ACUERDO MARCO MES DE MAYO OFFICE DEPOT</t>
  </si>
  <si>
    <t>172/19/RG</t>
  </si>
  <si>
    <t>ADQUISICIÓN ACCESORIOS PARA UN SELLO DE CAUCHO DEL SERVICIO DE PATRIMONIO</t>
  </si>
  <si>
    <t>174/19/RG</t>
  </si>
  <si>
    <t>SUSCRIPCIÓN ACCESO A LA LEY DIGITAL PARA EL SERVICIO DE PERSONAL</t>
  </si>
  <si>
    <t>181/19/RG</t>
  </si>
  <si>
    <t>SUSCRIPCIÓN ON LINE ORBYT ACCESO LEVANTE Y SUPERDEPORTE</t>
  </si>
  <si>
    <t>36/19/RCF</t>
  </si>
  <si>
    <t>PRÓRROGA DE "SERVICIOS DE IMPRESION DE DOCUMENTOS DE RECAUDACIÓN TRIBUTARIA"</t>
  </si>
  <si>
    <t>144/15/AIS</t>
  </si>
  <si>
    <t>MEYDIS, SL</t>
  </si>
  <si>
    <t>46/19/TC</t>
  </si>
  <si>
    <t>PRORROGA LAVANDERIA DEL HOSPITAL PSIQUIATRICO DE BETERA</t>
  </si>
  <si>
    <t>252/16/TC</t>
  </si>
  <si>
    <t>Clece, S.A.</t>
  </si>
  <si>
    <t>95/19/AM</t>
  </si>
  <si>
    <t>PRORROGA CONTRATO "ARRENDAMIENTO Y MANTENIMIENTO DE EQUIPOS PARA EL SISTEMA DE IMPRESION DE LA DIPUTACION DE VALENCIA"</t>
  </si>
  <si>
    <t>217/16/AM</t>
  </si>
  <si>
    <t>Sat Inforlingua S.L.</t>
  </si>
  <si>
    <t>115/19/AM</t>
  </si>
  <si>
    <t>PRORROGA "SERVICIO ASISTENCIA TECNICA Y CONDUCCION ACTIVIDAD EXPOSICION PERMANENTE DEL MUVIM 2017-2019"</t>
  </si>
  <si>
    <t>51/17/AM</t>
  </si>
  <si>
    <t>AVANZIA APLICACIONES, SL</t>
  </si>
  <si>
    <t>147/19/ILL</t>
  </si>
  <si>
    <t xml:space="preserve">PRÓRROGA CONTRATO "ASISTENCIA TÉCNICA DE SOPORTE A LA EXPLOTACIÓN DEL  NUEVO SISTEMA DE INFORMACIÓN DE GESTIÓN TRIBUTARIA Y RECAUDACIÓN (SIGTR)
</t>
  </si>
  <si>
    <t>214/16/TC</t>
  </si>
  <si>
    <t>T-Systems Eltec, S.A.</t>
  </si>
  <si>
    <t>ABRIL 2019- JUNIO 2019</t>
  </si>
  <si>
    <t>1. CONTRATOS ADJUDICADOS (ABRIL 2019  - JUNIO 2019)</t>
  </si>
  <si>
    <t>4. DESISTIMIENTOS/RENUNCIAS (ABRIL 2019  - JUNIO 2019)</t>
  </si>
  <si>
    <t>9. RESOLUCIONES DE CONTRATOS (ABRIL 2019  - JUNIO 2019)</t>
  </si>
  <si>
    <t>8. REVISIÓN DE PRECIOS (ABRIL 2019  - JUNIO 2019)</t>
  </si>
  <si>
    <t>7. PRÓRROGAS Y REVISIONES DE PRECIOS (ABRIL 2019  - JUNIO 2019)</t>
  </si>
  <si>
    <t>6. PRÓRROGAS CONTRATOS ( ABRIL 2019  - JUNIO 2019)</t>
  </si>
  <si>
    <t>5.MODIFICACIONES CONTRATOS (ABRIL 2019  - JUNIO 2019)</t>
  </si>
  <si>
    <t>3. CONTRATOS ADJUDICADOS  DERIVADOS ACUERDO MARCO (ABRIL 2019  - JUNIO 2019)</t>
  </si>
  <si>
    <t>10. CESIONES DE CONTRATOS (ABRIL 2019  - JUNIO 2019)</t>
  </si>
  <si>
    <t>12. NULIDADES (ABRIL 2019  - JUNIO 2019)</t>
  </si>
  <si>
    <t>13. MEDIOS PROPIOS (ABRIL 2019  - JUNIO 2019)</t>
  </si>
  <si>
    <t>11. CONTRATOS DESIERTOS (ABRIL 2019  - JUNIO 2019)</t>
  </si>
  <si>
    <t>1</t>
  </si>
  <si>
    <t>15754,61</t>
  </si>
  <si>
    <t>16384,79</t>
  </si>
  <si>
    <t>16384,80</t>
  </si>
  <si>
    <t>16384,81</t>
  </si>
  <si>
    <t>16384,82</t>
  </si>
  <si>
    <t>16384,83</t>
  </si>
  <si>
    <t>15754,612</t>
  </si>
  <si>
    <t>16384,793</t>
  </si>
  <si>
    <t>30/04/20</t>
  </si>
  <si>
    <t>2. CONTRATOS MENORES (afectados por la disposición adicional 9ª, ABRIL 2019  - JUNIO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</si>
</sst>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name val="Dialog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5" fillId="0" borderId="1" applyNumberFormat="0" applyFill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1" xfId="2" applyAlignment="1">
      <alignment horizontal="center" vertical="center" wrapText="1"/>
    </xf>
    <xf numFmtId="164" fontId="5" fillId="0" borderId="1" xfId="2" applyNumberFormat="1" applyAlignment="1">
      <alignment horizontal="center" vertical="center"/>
    </xf>
    <xf numFmtId="9" fontId="5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/>
    </xf>
    <xf numFmtId="9" fontId="8" fillId="0" borderId="9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9" fontId="1" fillId="0" borderId="4" xfId="1" applyFont="1" applyFill="1" applyBorder="1" applyAlignment="1">
      <alignment horizontal="center" vertical="center"/>
    </xf>
    <xf numFmtId="9" fontId="1" fillId="4" borderId="4" xfId="1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2" fillId="0" borderId="10" xfId="3" applyBorder="1"/>
    <xf numFmtId="0" fontId="6" fillId="0" borderId="0" xfId="3" applyFon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14" fontId="0" fillId="0" borderId="0" xfId="0" applyNumberForma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0" fillId="0" borderId="0" xfId="4" applyFont="1"/>
    <xf numFmtId="44" fontId="0" fillId="0" borderId="0" xfId="4" applyFont="1" applyAlignment="1">
      <alignment horizontal="center" vertical="center" wrapText="1"/>
    </xf>
    <xf numFmtId="44" fontId="11" fillId="0" borderId="0" xfId="4" applyFont="1" applyAlignment="1">
      <alignment horizontal="right" vertical="center"/>
    </xf>
    <xf numFmtId="44" fontId="12" fillId="0" borderId="0" xfId="4" applyFont="1" applyAlignment="1">
      <alignment horizontal="right" vertical="center"/>
    </xf>
    <xf numFmtId="44" fontId="10" fillId="0" borderId="0" xfId="4" applyFont="1"/>
    <xf numFmtId="44" fontId="10" fillId="0" borderId="0" xfId="4" applyFont="1" applyAlignment="1">
      <alignment horizontal="center" vertical="center" wrapText="1"/>
    </xf>
    <xf numFmtId="0" fontId="0" fillId="0" borderId="0" xfId="0" applyAlignment="1"/>
    <xf numFmtId="44" fontId="13" fillId="0" borderId="0" xfId="4" applyFont="1" applyAlignment="1">
      <alignment horizontal="right" vertical="center" wrapText="1"/>
    </xf>
    <xf numFmtId="44" fontId="3" fillId="0" borderId="0" xfId="4" applyFont="1"/>
    <xf numFmtId="44" fontId="3" fillId="0" borderId="0" xfId="4" applyFont="1" applyAlignment="1">
      <alignment horizontal="center" vertical="center" wrapText="1"/>
    </xf>
    <xf numFmtId="44" fontId="13" fillId="0" borderId="0" xfId="4" applyFon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Font="1"/>
    <xf numFmtId="164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9" fontId="14" fillId="0" borderId="0" xfId="1" applyFont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0" applyNumberFormat="1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3" applyFont="1"/>
    <xf numFmtId="0" fontId="2" fillId="0" borderId="0" xfId="3"/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5">
    <cellStyle name="Encabezado 4" xfId="3" builtinId="19"/>
    <cellStyle name="Moneda" xfId="4" builtinId="4"/>
    <cellStyle name="Normal" xfId="0" builtinId="0"/>
    <cellStyle name="Porcentaje" xfId="1" builtinId="5"/>
    <cellStyle name="Total" xfId="2" builtinId="25"/>
  </cellStyles>
  <dxfs count="227"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1" formatCode="0"/>
      <alignment horizontal="right" vertical="bottom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30" formatCode="@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ContratosAdjudicados!$D$117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ContratosAdjudicados!$B$118:$B$127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ADJUDICACIÓN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 DERIVADO ACUERDO MARCO</c:v>
                </c:pt>
              </c:strCache>
            </c:strRef>
          </c:cat>
          <c:val>
            <c:numRef>
              <c:f>ContratosAdjudicados!$D$118:$D$127</c:f>
              <c:numCache>
                <c:formatCode>0%</c:formatCode>
                <c:ptCount val="10"/>
                <c:pt idx="0">
                  <c:v>0.84852568469774414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2.1031644148685476E-2</c:v>
                </c:pt>
                <c:pt idx="7">
                  <c:v>3.1328192510045984E-3</c:v>
                </c:pt>
                <c:pt idx="8">
                  <c:v>4.5887943882763334E-4</c:v>
                </c:pt>
                <c:pt idx="9">
                  <c:v>0.10248529126478703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83021329098133E-2"/>
          <c:y val="8.9027352593584047E-2"/>
          <c:w val="0.8928144028869609"/>
          <c:h val="0.70411831432463334"/>
        </c:manualLayout>
      </c:layout>
      <c:bar3DChart>
        <c:barDir val="col"/>
        <c:grouping val="standard"/>
        <c:varyColors val="0"/>
        <c:ser>
          <c:idx val="0"/>
          <c:order val="0"/>
          <c:tx>
            <c:v>Enero-Marzo 2019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Comparativa'!$A$7:$A$16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</c:strCache>
            </c:strRef>
          </c:cat>
          <c:val>
            <c:numRef>
              <c:f>'14. Comparativa'!$B$7:$B$16</c:f>
              <c:numCache>
                <c:formatCode>_-* #,##0.00\ [$€-40A]_-;\-* #,##0.00\ [$€-40A]_-;_-* "-"??\ [$€-40A]_-;_-@_-</c:formatCode>
                <c:ptCount val="10"/>
                <c:pt idx="0">
                  <c:v>0</c:v>
                </c:pt>
                <c:pt idx="1">
                  <c:v>20345.18</c:v>
                </c:pt>
                <c:pt idx="2">
                  <c:v>22264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20729.48</c:v>
                </c:pt>
                <c:pt idx="9">
                  <c:v>158054.87</c:v>
                </c:pt>
              </c:numCache>
            </c:numRef>
          </c:val>
        </c:ser>
        <c:ser>
          <c:idx val="1"/>
          <c:order val="1"/>
          <c:tx>
            <c:v>Abril-Junio 2019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Comparativa'!$A$7:$A$16</c:f>
              <c:strCache>
                <c:ptCount val="10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</c:strCache>
            </c:strRef>
          </c:cat>
          <c:val>
            <c:numRef>
              <c:f>'14. Comparativa'!$D$7:$D$16</c:f>
              <c:numCache>
                <c:formatCode>_-* #,##0.00\ [$€-40A]_-;\-* #,##0.00\ [$€-40A]_-;_-* "-"??\ [$€-40A]_-;_-@_-</c:formatCode>
                <c:ptCount val="10"/>
                <c:pt idx="0">
                  <c:v>8935973.0799999982</c:v>
                </c:pt>
                <c:pt idx="1">
                  <c:v>178565.86</c:v>
                </c:pt>
                <c:pt idx="2">
                  <c:v>78033.41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221487.94</c:v>
                </c:pt>
                <c:pt idx="7">
                  <c:v>32992.270000000004</c:v>
                </c:pt>
                <c:pt idx="8">
                  <c:v>4832.5400000000009</c:v>
                </c:pt>
                <c:pt idx="9">
                  <c:v>1079290.6099999999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308608"/>
        <c:axId val="170309000"/>
        <c:axId val="169343712"/>
      </c:bar3DChart>
      <c:catAx>
        <c:axId val="1703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6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309000"/>
        <c:crosses val="autoZero"/>
        <c:auto val="1"/>
        <c:lblAlgn val="ctr"/>
        <c:lblOffset val="100"/>
        <c:noMultiLvlLbl val="0"/>
      </c:catAx>
      <c:valAx>
        <c:axId val="17030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308608"/>
        <c:crosses val="autoZero"/>
        <c:crossBetween val="between"/>
      </c:valAx>
      <c:serAx>
        <c:axId val="169343712"/>
        <c:scaling>
          <c:orientation val="minMax"/>
        </c:scaling>
        <c:delete val="1"/>
        <c:axPos val="b"/>
        <c:majorTickMark val="none"/>
        <c:minorTickMark val="none"/>
        <c:tickLblPos val="nextTo"/>
        <c:crossAx val="170309000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83635256196445"/>
          <c:y val="0.92906940120856984"/>
          <c:w val="0.23591870157665418"/>
          <c:h val="5.4045343678696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145</xdr:row>
      <xdr:rowOff>178592</xdr:rowOff>
    </xdr:from>
    <xdr:to>
      <xdr:col>2</xdr:col>
      <xdr:colOff>869156</xdr:colOff>
      <xdr:row>168</xdr:row>
      <xdr:rowOff>142873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114300</xdr:colOff>
      <xdr:row>0</xdr:row>
      <xdr:rowOff>66675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58115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17</xdr:row>
      <xdr:rowOff>85725</xdr:rowOff>
    </xdr:from>
    <xdr:to>
      <xdr:col>7</xdr:col>
      <xdr:colOff>57149</xdr:colOff>
      <xdr:row>40</xdr:row>
      <xdr:rowOff>9526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7:P115" totalsRowCount="1" headerRowDxfId="226" dataDxfId="225">
  <autoFilter ref="A7:P114"/>
  <tableColumns count="16">
    <tableColumn id="1" name="EXPEDIENTE" dataDxfId="224" totalsRowDxfId="223"/>
    <tableColumn id="2" name="OBJETO" dataDxfId="222" totalsRowDxfId="221"/>
    <tableColumn id="3" name="PROCEDIMIENTO ADJUDICACIÓN" dataDxfId="220" totalsRowDxfId="219"/>
    <tableColumn id="4" name="TIPO CONTRATO" dataDxfId="218" totalsRowDxfId="217"/>
    <tableColumn id="18" name="IMPORTE NETO PRESUPUESTO" dataDxfId="216" totalsRowDxfId="215" dataCellStyle="Moneda"/>
    <tableColumn id="17" name="IMPORTE TOTAL PRESUPUESTO" dataDxfId="214" totalsRowDxfId="213" dataCellStyle="Moneda"/>
    <tableColumn id="22" name="PUBLICACIÓN DOUE" dataDxfId="212" totalsRowDxfId="211"/>
    <tableColumn id="21" name="PUBLICACIÓN BOE" dataDxfId="210" totalsRowDxfId="209"/>
    <tableColumn id="20" name="PUBLICACIÓN BOP" dataDxfId="208" totalsRowDxfId="207"/>
    <tableColumn id="19" name="PUBLICACIÓN PERFIL CONTRATANTE" dataDxfId="206" totalsRowDxfId="205"/>
    <tableColumn id="23" name="LICITADORES PARTICIPANTES" dataDxfId="204" totalsRowDxfId="203"/>
    <tableColumn id="5" name="CONTRATISTA" dataDxfId="202" totalsRowDxfId="201"/>
    <tableColumn id="6" name="IMPORTE NETO ADJUDICACIÓN" dataDxfId="200" totalsRowDxfId="199" dataCellStyle="Moneda"/>
    <tableColumn id="7" name="IMPORTE TOTAL ADJUDICACIÓN" totalsRowFunction="sum" dataDxfId="198" totalsRowDxfId="197" dataCellStyle="Moneda"/>
    <tableColumn id="8" name="FECHA ADJUDICACIÓN" dataDxfId="196" totalsRowDxfId="195"/>
    <tableColumn id="9" name="PLAZO EJECUCIÓN" dataDxfId="194" totalsRowDxfId="1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a1468111213" displayName="Tabla1468111213" ref="A7:G9" totalsRowShown="0" headerRowDxfId="71" dataDxfId="70">
  <autoFilter ref="A7:G9"/>
  <tableColumns count="7">
    <tableColumn id="1" name="EXPEDIENTE" dataDxfId="69"/>
    <tableColumn id="2" name="OBJETO" dataDxfId="68"/>
    <tableColumn id="3" name="PROCEDIMIENTO ADJUDICACIÓN" dataDxfId="67"/>
    <tableColumn id="4" name="EXPEDIENTE RELACIONADO" dataDxfId="66"/>
    <tableColumn id="18" name="TIPO CONTRATO" dataDxfId="65"/>
    <tableColumn id="17" name="CONTRATISTA" dataDxfId="64"/>
    <tableColumn id="22" name="FECHA RESOLUCIÓN" dataDxfId="6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a146811121314" displayName="Tabla146811121314" ref="A7:G8" insertRow="1" totalsRowShown="0" headerRowDxfId="62" dataDxfId="61">
  <autoFilter ref="A7:G8"/>
  <tableColumns count="7">
    <tableColumn id="1" name="EXPEDIENTE" dataDxfId="60"/>
    <tableColumn id="2" name="OBJETO" dataDxfId="59"/>
    <tableColumn id="3" name="PROCEDIMIENTO ADJUDICACIÓN" dataDxfId="58"/>
    <tableColumn id="4" name="EXPEDIENTE RELACIONADO" dataDxfId="57"/>
    <tableColumn id="18" name="TIPO CONTRATO" dataDxfId="56"/>
    <tableColumn id="17" name="CONTRATISTA" dataDxfId="55"/>
    <tableColumn id="22" name="FECHA CESIÓN" dataDxfId="5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Tabla1916" displayName="Tabla1916" ref="A7:P8" insertRow="1" totalsRowShown="0" headerRowDxfId="53" dataDxfId="52">
  <autoFilter ref="A7:P8"/>
  <tableColumns count="16">
    <tableColumn id="1" name="EXPEDIENTE" dataDxfId="51"/>
    <tableColumn id="2" name="OBJETO" dataDxfId="50"/>
    <tableColumn id="3" name="PROCEDIMIENTO ADJUDICACIÓN" dataDxfId="49"/>
    <tableColumn id="4" name="TIPO CONTRATO" dataDxfId="48"/>
    <tableColumn id="18" name="IMPORTE NETO PRESUPUESTO" dataDxfId="47"/>
    <tableColumn id="17" name="IMPORTE TOTAL PRESUPUESTO" dataDxfId="46"/>
    <tableColumn id="22" name="PUBLICACIÓN DOUE" dataDxfId="45"/>
    <tableColumn id="21" name="PUBLICACIÓN BOE" dataDxfId="44"/>
    <tableColumn id="20" name="PUBLICACIÓN BOP" dataDxfId="43"/>
    <tableColumn id="19" name="PUBLICACIÓN PERFIL CONTRATANTE" dataDxfId="42"/>
    <tableColumn id="23" name="LICITADORES PARTICIPANTES" dataDxfId="41"/>
    <tableColumn id="5" name="CONTRATISTA" dataDxfId="40"/>
    <tableColumn id="6" name="IMPORTE NETO ADJUDICACIÓN" dataDxfId="39"/>
    <tableColumn id="7" name="IMPORTE TOTAL ADJUDICACIÓN" dataDxfId="38"/>
    <tableColumn id="8" name="FECHA DESIERTO" dataDxfId="37"/>
    <tableColumn id="9" name="PLAZO EJECUCIÓN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Tabla191617" displayName="Tabla191617" ref="A7:P8" insertRow="1" totalsRowShown="0" headerRowDxfId="35" dataDxfId="34">
  <autoFilter ref="A7:P8"/>
  <tableColumns count="16">
    <tableColumn id="1" name="EXPEDIENTE" dataDxfId="33"/>
    <tableColumn id="2" name="OBJETO" dataDxfId="32"/>
    <tableColumn id="3" name="PROCEDIMIENTO ADJUDICACIÓN" dataDxfId="31"/>
    <tableColumn id="4" name="TIPO CONTRATO" dataDxfId="30"/>
    <tableColumn id="18" name="IMPORTE NETO PRESUPUESTO" dataDxfId="29"/>
    <tableColumn id="17" name="IMPORTE TOTAL PRESUPUESTO" dataDxfId="28"/>
    <tableColumn id="22" name="PUBLICACIÓN DOUE" dataDxfId="27"/>
    <tableColumn id="21" name="PUBLICACIÓN BOE" dataDxfId="26"/>
    <tableColumn id="20" name="PUBLICACIÓN BOP" dataDxfId="25"/>
    <tableColumn id="19" name="PUBLICACIÓN PERFIL CONTRATANTE" dataDxfId="24"/>
    <tableColumn id="23" name="LICITADORES PARTICIPANTES" dataDxfId="23"/>
    <tableColumn id="5" name="CONTRATISTA" dataDxfId="22"/>
    <tableColumn id="6" name="IMPORTE NETO ADJUDICACIÓN" dataDxfId="21"/>
    <tableColumn id="7" name="IMPORTE TOTAL ADJUDICACIÓN" dataDxfId="20"/>
    <tableColumn id="8" name="FECHA ADJUDICACIÓN" dataDxfId="19"/>
    <tableColumn id="9" name="PLAZO EJECUCIÓN" dataDxfId="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la19161718" displayName="Tabla19161718" ref="A7:P8" insertRow="1" totalsRowShown="0" headerRowDxfId="17" dataDxfId="16">
  <autoFilter ref="A7:P8"/>
  <tableColumns count="16">
    <tableColumn id="1" name="EXPEDIENTE" dataDxfId="15"/>
    <tableColumn id="2" name="OBJETO" dataDxfId="14"/>
    <tableColumn id="3" name="PROCEDIMIENTO ADJUDICACIÓN" dataDxfId="13"/>
    <tableColumn id="4" name="TIPO CONTRATO" dataDxfId="12"/>
    <tableColumn id="18" name="IMPORTE NETO PRESUPUESTO" dataDxfId="11"/>
    <tableColumn id="17" name="IMPORTE TOTAL PRESUPUESTO" dataDxfId="10"/>
    <tableColumn id="22" name="PUBLICACIÓN DOUE" dataDxfId="9"/>
    <tableColumn id="21" name="PUBLICACIÓN BOE" dataDxfId="8"/>
    <tableColumn id="20" name="PUBLICACIÓN BOP" dataDxfId="7"/>
    <tableColumn id="19" name="PUBLICACIÓN PERFIL CONTRATANTE" dataDxfId="6"/>
    <tableColumn id="23" name="LICITADORES PARTICIPANTES" dataDxfId="5"/>
    <tableColumn id="5" name="CONTRATISTA" dataDxfId="4"/>
    <tableColumn id="6" name="IMPORTE NETO ADJUDICACIÓN" dataDxfId="3"/>
    <tableColumn id="7" name="IMPORTE TOTAL ADJUDICACIÓN" dataDxfId="2"/>
    <tableColumn id="8" name="FECHA ADJUDICACIÓN" dataDxfId="1"/>
    <tableColumn id="9" name="PLAZO EJECUCIÓ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5" displayName="Tabla15" ref="B116:D128" totalsRowShown="0">
  <autoFilter ref="B116:D128"/>
  <tableColumns count="3">
    <tableColumn id="1" name="Columna1" dataDxfId="192"/>
    <tableColumn id="2" name="Columna2" dataDxfId="191"/>
    <tableColumn id="3" name="Columna3" dataDxfId="190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0" name="Tabla14621" displayName="Tabla14621" ref="A6:P20" totalsRowCount="1" headerRowDxfId="189" dataDxfId="188">
  <autoFilter ref="A6:P19"/>
  <tableColumns count="16">
    <tableColumn id="1" name="379/18/RG" dataDxfId="187" totalsRowDxfId="186"/>
    <tableColumn id="2" name="SUSCRIPCIÓN ANUAL 2019 DIARIO LEVANTE PARA EL SERVICIO DE COMUNICACIÓN Y EL HOSPITAL DE BÉTERA" dataDxfId="185" totalsRowDxfId="184"/>
    <tableColumn id="3" name="Contrato menor" dataDxfId="183" totalsRowDxfId="182"/>
    <tableColumn id="4" name="I - Privados" dataDxfId="181" totalsRowDxfId="180"/>
    <tableColumn id="18" name="15754,61" dataDxfId="179" totalsRowDxfId="178"/>
    <tableColumn id="17" name="16384,79" dataDxfId="177" totalsRowDxfId="176"/>
    <tableColumn id="22" name="16384,80" dataDxfId="175" totalsRowDxfId="174"/>
    <tableColumn id="21" name="16384,81" dataDxfId="173" totalsRowDxfId="172"/>
    <tableColumn id="20" name="16384,82" dataDxfId="171" totalsRowDxfId="170"/>
    <tableColumn id="19" name="16384,83" dataDxfId="169" totalsRowDxfId="168"/>
    <tableColumn id="23" name="1" dataDxfId="167" totalsRowDxfId="166"/>
    <tableColumn id="5" name="Editorial De La Prensa Valenciana S.A." dataDxfId="165" totalsRowDxfId="164"/>
    <tableColumn id="6" name="15754,612" dataDxfId="163" totalsRowDxfId="162"/>
    <tableColumn id="7" name="16384,793" dataDxfId="161" totalsRowDxfId="160"/>
    <tableColumn id="8" name="30/04/19" dataDxfId="159" totalsRowDxfId="158"/>
    <tableColumn id="9" name="30/04/20" dataDxfId="157" totalsRowDxfId="1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1464" displayName="Tabla1464" ref="A7:P40" totalsRowShown="0" headerRowDxfId="155" dataDxfId="154">
  <autoFilter ref="A7:P40"/>
  <tableColumns count="16">
    <tableColumn id="1" name="EXPEDIENTE" totalsRowDxfId="153"/>
    <tableColumn id="2" name="OBJETO" totalsRowDxfId="152"/>
    <tableColumn id="3" name="PROCEDIMIENTO ADJUDICACIÓN" totalsRowDxfId="151"/>
    <tableColumn id="4" name="TIPO CONTRATO" totalsRowDxfId="150"/>
    <tableColumn id="18" name="IMPORTE NETO PRESUPUESTO" totalsRowDxfId="149" dataCellStyle="Moneda"/>
    <tableColumn id="17" name="IMPORTE TOTAL PRESUPUESTO" totalsRowDxfId="148" dataCellStyle="Moneda"/>
    <tableColumn id="22" name="PUBLICACIÓN DOUE" totalsRowDxfId="147"/>
    <tableColumn id="21" name="PUBLICACIÓN BOE" totalsRowDxfId="146"/>
    <tableColumn id="20" name="PUBLICACIÓN BOP" totalsRowDxfId="145"/>
    <tableColumn id="19" name="PUBLICACIÓN PERFIL CONTRATANTE" totalsRowDxfId="144"/>
    <tableColumn id="23" name="LICITADORES PARTICIPANTES" totalsRowDxfId="143"/>
    <tableColumn id="5" name="CONTRATISTA" totalsRowDxfId="142"/>
    <tableColumn id="6" name="IMPORTE NETO ADJUDICACIÓN" dataDxfId="141" totalsRowDxfId="140" dataCellStyle="Moneda"/>
    <tableColumn id="7" name="IMPORTE TOTAL ADJUDICACIÓN" dataDxfId="139" totalsRowDxfId="138" dataCellStyle="Moneda"/>
    <tableColumn id="8" name="FECHA ADJUDICACIÓN" dataDxfId="137" totalsRowDxfId="136"/>
    <tableColumn id="9" name="PLAZO EJECUCIÓN" dataDxfId="135" totalsRowDxfId="1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146" displayName="Tabla146" ref="A7:P8" totalsRowShown="0" headerRowDxfId="133" dataDxfId="132">
  <autoFilter ref="A7:P8"/>
  <tableColumns count="16">
    <tableColumn id="1" name="EXPEDIENTE" dataDxfId="131"/>
    <tableColumn id="2" name="OBJETO" dataDxfId="130"/>
    <tableColumn id="3" name="PROCEDIMIENTO ADJUDICACIÓN" dataDxfId="129"/>
    <tableColumn id="4" name="TIPO CONTRATO" dataDxfId="128"/>
    <tableColumn id="18" name="IMPORTE NETO PRESUPUESTO" dataDxfId="127"/>
    <tableColumn id="17" name="IMPORTE TOTAL PRESUPUESTO" dataDxfId="126"/>
    <tableColumn id="22" name="PUBLICACIÓN DOUE" dataDxfId="125"/>
    <tableColumn id="21" name="PUBLICACIÓN BOE" dataDxfId="124"/>
    <tableColumn id="20" name="PUBLICACIÓN BOP" dataDxfId="123"/>
    <tableColumn id="19" name="PUBLICACIÓN PERFIL CONTRATANTE" dataDxfId="122"/>
    <tableColumn id="23" name="LICITADORES PARTICIPANTES" dataDxfId="121"/>
    <tableColumn id="5" name="CONTRATISTA" dataDxfId="120"/>
    <tableColumn id="6" name="IMPORTE NETO ADJUDICACIÓN" dataDxfId="119"/>
    <tableColumn id="7" name="IMPORTE TOTAL ADJUDICACIÓN" dataDxfId="118"/>
    <tableColumn id="8" name="FECHA ADJUDICACIÓN" dataDxfId="117"/>
    <tableColumn id="9" name="PLAZO EJECUCIÓN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1468" displayName="Tabla1468" ref="A7:I8" insertRow="1" totalsRowShown="0" headerRowDxfId="115" dataDxfId="114">
  <autoFilter ref="A7:I8"/>
  <tableColumns count="9">
    <tableColumn id="1" name="EXPEDIENTE" dataDxfId="113"/>
    <tableColumn id="2" name="OBJETO" dataDxfId="112"/>
    <tableColumn id="3" name="PROCEDIMIENTO ADJUDICACIÓN" dataDxfId="111"/>
    <tableColumn id="4" name="EXPEDIENTE RELACIONADO" dataDxfId="110"/>
    <tableColumn id="18" name="TIPO CONTRATO" dataDxfId="109"/>
    <tableColumn id="17" name="CONTRATISTA" dataDxfId="108"/>
    <tableColumn id="22" name="IMPORTE NETO MODIFICACIÓN" dataDxfId="107" dataCellStyle="Moneda"/>
    <tableColumn id="21" name="IMPORTE TOTAL MODIFICACIÓN" dataDxfId="106" dataCellStyle="Moneda"/>
    <tableColumn id="5" name="FECHA MODIFICACIÓN" dataDxfId="10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a146811" displayName="Tabla146811" ref="A7:I12" totalsRowShown="0" headerRowDxfId="104" dataDxfId="103">
  <autoFilter ref="A7:I12"/>
  <tableColumns count="9">
    <tableColumn id="1" name="EXPEDIENTE" dataDxfId="102"/>
    <tableColumn id="2" name="OBJETO" dataDxfId="101"/>
    <tableColumn id="3" name="PROCEDIMIENTO ADJUDICACIÓN" dataDxfId="100"/>
    <tableColumn id="4" name="EXPEDIENTE RELACIONADO" dataDxfId="99"/>
    <tableColumn id="18" name="TIPO CONTRATO" dataDxfId="98"/>
    <tableColumn id="17" name="CONTRATISTA" dataDxfId="97"/>
    <tableColumn id="22" name="IMPORTE NETO PRÓRROGA" dataDxfId="96" dataCellStyle="Moneda"/>
    <tableColumn id="21" name="IMPORTE TOTAL PRÓRROGA" dataDxfId="95" dataCellStyle="Moneda"/>
    <tableColumn id="5" name="FECHA PRÓRROGA" dataDxfId="9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a1468115" displayName="Tabla1468115" ref="A7:I8" insertRow="1" totalsRowShown="0" headerRowDxfId="93" dataDxfId="92">
  <autoFilter ref="A7:I8"/>
  <tableColumns count="9">
    <tableColumn id="1" name="EXPEDIENTE" dataDxfId="91"/>
    <tableColumn id="2" name="OBJETO" dataDxfId="90"/>
    <tableColumn id="3" name="PROCEDIMIENTO ADJUDICACIÓN" dataDxfId="89"/>
    <tableColumn id="4" name="EXPEDIENTE RELACIONADO" dataDxfId="88"/>
    <tableColumn id="18" name="TIPO CONTRATO" dataDxfId="87"/>
    <tableColumn id="17" name="CONTRATISTA" dataDxfId="86"/>
    <tableColumn id="22" name="IMPORTE NETO PRÓRROGA" dataDxfId="85"/>
    <tableColumn id="21" name="IMPORTE TOTAL PRÓRROGA" dataDxfId="84"/>
    <tableColumn id="5" name="FECHA PRÓRROGA" dataDxfId="8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4681112" displayName="Tabla14681112" ref="A7:I8" totalsRowShown="0" headerRowDxfId="82" dataDxfId="81">
  <autoFilter ref="A7:I8"/>
  <tableColumns count="9">
    <tableColumn id="1" name="EXPEDIENTE" dataDxfId="80"/>
    <tableColumn id="2" name="OBJETO" dataDxfId="79"/>
    <tableColumn id="3" name="PROCEDIMIENTO ADJUDICACIÓN" dataDxfId="78"/>
    <tableColumn id="4" name="EXPEDIENTE RELACIONADO" dataDxfId="77"/>
    <tableColumn id="18" name="TIPO CONTRATO" dataDxfId="76"/>
    <tableColumn id="17" name="CONTRATISTA" dataDxfId="75"/>
    <tableColumn id="22" name="IMPORTE NETO REVISIÓN" dataDxfId="74"/>
    <tableColumn id="21" name="IMPORTE TOTAL REVISIÓN" dataDxfId="73"/>
    <tableColumn id="5" name="FECHA REVISIÓN DE PRECIOS" dataDxfId="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showRuler="0" topLeftCell="A114" zoomScale="80" zoomScaleNormal="80" workbookViewId="0">
      <selection activeCell="A128" sqref="A128:XFD128"/>
    </sheetView>
  </sheetViews>
  <sheetFormatPr baseColWidth="10" defaultRowHeight="15"/>
  <cols>
    <col min="1" max="1" width="19.42578125" style="13" customWidth="1"/>
    <col min="2" max="2" width="86.7109375" style="17" customWidth="1"/>
    <col min="3" max="3" width="26.28515625" customWidth="1"/>
    <col min="4" max="4" width="21.5703125" bestFit="1" customWidth="1"/>
    <col min="5" max="6" width="21.28515625" style="52" customWidth="1"/>
    <col min="7" max="7" width="14.28515625" customWidth="1"/>
    <col min="8" max="8" width="12.85546875" customWidth="1"/>
    <col min="9" max="9" width="14.7109375" customWidth="1"/>
    <col min="10" max="10" width="20.7109375" style="44" customWidth="1"/>
    <col min="11" max="11" width="16.140625" style="40" customWidth="1"/>
    <col min="12" max="12" width="26.85546875" style="17" customWidth="1"/>
    <col min="13" max="13" width="18.85546875" style="56" customWidth="1"/>
    <col min="14" max="14" width="24" style="56" customWidth="1"/>
    <col min="15" max="15" width="16.28515625" style="39" customWidth="1"/>
    <col min="16" max="16" width="14" style="68" customWidth="1"/>
  </cols>
  <sheetData>
    <row r="1" spans="1:16" ht="18.75">
      <c r="A1" s="73" t="s">
        <v>358</v>
      </c>
      <c r="B1" s="73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53" t="s">
        <v>7</v>
      </c>
      <c r="F7" s="53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57" t="s">
        <v>11</v>
      </c>
      <c r="N7" s="57" t="s">
        <v>12</v>
      </c>
      <c r="O7" s="36" t="s">
        <v>9</v>
      </c>
      <c r="P7" s="69" t="s">
        <v>10</v>
      </c>
    </row>
    <row r="8" spans="1:16" s="18" customFormat="1" ht="30" customHeight="1">
      <c r="A8" s="18" t="s">
        <v>82</v>
      </c>
      <c r="B8" s="1" t="s">
        <v>83</v>
      </c>
      <c r="C8" s="18" t="s">
        <v>78</v>
      </c>
      <c r="D8" s="18" t="s">
        <v>2</v>
      </c>
      <c r="E8" s="58">
        <v>285805.65000000002</v>
      </c>
      <c r="F8" s="58">
        <v>345824.83</v>
      </c>
      <c r="G8" s="18" t="s">
        <v>84</v>
      </c>
      <c r="I8" s="42"/>
      <c r="J8" s="44" t="s">
        <v>85</v>
      </c>
      <c r="K8" s="44">
        <v>1</v>
      </c>
      <c r="L8" s="1" t="s">
        <v>86</v>
      </c>
      <c r="M8" s="58">
        <v>245786.03</v>
      </c>
      <c r="N8" s="58">
        <v>297401.09999999998</v>
      </c>
      <c r="O8" s="45" t="s">
        <v>87</v>
      </c>
      <c r="P8" s="72">
        <v>5</v>
      </c>
    </row>
    <row r="9" spans="1:16" s="18" customFormat="1" ht="30" customHeight="1">
      <c r="A9" s="18" t="s">
        <v>88</v>
      </c>
      <c r="B9" s="1" t="s">
        <v>89</v>
      </c>
      <c r="C9" s="18" t="s">
        <v>78</v>
      </c>
      <c r="D9" s="18" t="s">
        <v>46</v>
      </c>
      <c r="E9" s="58">
        <v>400000</v>
      </c>
      <c r="F9" s="58">
        <v>400000</v>
      </c>
      <c r="G9" s="18" t="s">
        <v>63</v>
      </c>
      <c r="I9" s="42"/>
      <c r="J9" s="44" t="s">
        <v>90</v>
      </c>
      <c r="K9" s="44">
        <v>1</v>
      </c>
      <c r="L9" s="1" t="s">
        <v>91</v>
      </c>
      <c r="M9" s="58">
        <v>170185.52</v>
      </c>
      <c r="N9" s="58">
        <v>170185.52</v>
      </c>
      <c r="O9" s="45" t="s">
        <v>92</v>
      </c>
      <c r="P9" s="72" t="s">
        <v>42</v>
      </c>
    </row>
    <row r="10" spans="1:16" s="18" customFormat="1" ht="30" customHeight="1">
      <c r="A10" s="18" t="s">
        <v>93</v>
      </c>
      <c r="B10" s="1" t="s">
        <v>94</v>
      </c>
      <c r="C10" s="18" t="s">
        <v>64</v>
      </c>
      <c r="D10" s="18" t="s">
        <v>2</v>
      </c>
      <c r="E10" s="58">
        <v>44630.03</v>
      </c>
      <c r="F10" s="58">
        <v>54002.34</v>
      </c>
      <c r="I10" s="42"/>
      <c r="J10" s="44" t="s">
        <v>95</v>
      </c>
      <c r="K10" s="44">
        <v>1</v>
      </c>
      <c r="L10" s="1" t="s">
        <v>96</v>
      </c>
      <c r="M10" s="58">
        <v>39899</v>
      </c>
      <c r="N10" s="58">
        <v>48277.79</v>
      </c>
      <c r="O10" s="45" t="s">
        <v>97</v>
      </c>
      <c r="P10" s="72">
        <v>1</v>
      </c>
    </row>
    <row r="11" spans="1:16" s="18" customFormat="1" ht="30" customHeight="1">
      <c r="A11" s="18" t="s">
        <v>98</v>
      </c>
      <c r="B11" s="1" t="s">
        <v>99</v>
      </c>
      <c r="C11" s="18" t="s">
        <v>78</v>
      </c>
      <c r="D11" s="18" t="s">
        <v>100</v>
      </c>
      <c r="E11" s="58">
        <v>189912.86</v>
      </c>
      <c r="F11" s="58">
        <v>229794.56</v>
      </c>
      <c r="I11" s="42"/>
      <c r="J11" s="44" t="s">
        <v>101</v>
      </c>
      <c r="K11" s="44">
        <v>1</v>
      </c>
      <c r="L11" s="1" t="s">
        <v>102</v>
      </c>
      <c r="M11" s="58">
        <v>187556.51</v>
      </c>
      <c r="N11" s="58">
        <v>226943.38</v>
      </c>
      <c r="O11" s="45" t="s">
        <v>103</v>
      </c>
      <c r="P11" s="72">
        <v>3</v>
      </c>
    </row>
    <row r="12" spans="1:16" s="18" customFormat="1" ht="55.5" customHeight="1">
      <c r="A12" s="18" t="s">
        <v>104</v>
      </c>
      <c r="B12" s="1" t="s">
        <v>105</v>
      </c>
      <c r="C12" s="18" t="s">
        <v>78</v>
      </c>
      <c r="D12" s="18" t="s">
        <v>3</v>
      </c>
      <c r="E12" s="58">
        <v>102000</v>
      </c>
      <c r="F12" s="58">
        <v>123420</v>
      </c>
      <c r="G12" s="18" t="s">
        <v>106</v>
      </c>
      <c r="I12" s="42"/>
      <c r="J12" s="44" t="s">
        <v>106</v>
      </c>
      <c r="K12" s="44">
        <v>1</v>
      </c>
      <c r="L12" s="1" t="s">
        <v>107</v>
      </c>
      <c r="M12" s="58">
        <v>80000</v>
      </c>
      <c r="N12" s="58">
        <v>96800</v>
      </c>
      <c r="O12" s="39" t="s">
        <v>108</v>
      </c>
      <c r="P12" s="72" t="s">
        <v>42</v>
      </c>
    </row>
    <row r="13" spans="1:16" s="18" customFormat="1" ht="55.5" customHeight="1">
      <c r="A13" s="18" t="s">
        <v>104</v>
      </c>
      <c r="B13" s="1" t="s">
        <v>105</v>
      </c>
      <c r="C13" s="18" t="s">
        <v>78</v>
      </c>
      <c r="D13" s="18" t="s">
        <v>3</v>
      </c>
      <c r="E13" s="58">
        <v>70000</v>
      </c>
      <c r="F13" s="58">
        <v>84700</v>
      </c>
      <c r="G13" s="18" t="s">
        <v>106</v>
      </c>
      <c r="I13" s="42"/>
      <c r="J13" s="44" t="s">
        <v>106</v>
      </c>
      <c r="K13" s="44">
        <v>1</v>
      </c>
      <c r="L13" s="1" t="s">
        <v>109</v>
      </c>
      <c r="M13" s="58">
        <v>56000</v>
      </c>
      <c r="N13" s="58">
        <v>67760</v>
      </c>
      <c r="O13" s="39" t="s">
        <v>108</v>
      </c>
      <c r="P13" s="72" t="s">
        <v>42</v>
      </c>
    </row>
    <row r="14" spans="1:16" s="18" customFormat="1" ht="55.5" customHeight="1">
      <c r="A14" s="18" t="s">
        <v>104</v>
      </c>
      <c r="B14" s="1" t="s">
        <v>105</v>
      </c>
      <c r="C14" s="18" t="s">
        <v>78</v>
      </c>
      <c r="D14" s="18" t="s">
        <v>3</v>
      </c>
      <c r="E14" s="58">
        <v>98000</v>
      </c>
      <c r="F14" s="58">
        <v>118580</v>
      </c>
      <c r="G14" s="18" t="s">
        <v>106</v>
      </c>
      <c r="I14" s="42"/>
      <c r="J14" s="44" t="s">
        <v>106</v>
      </c>
      <c r="K14" s="44">
        <v>1</v>
      </c>
      <c r="L14" s="1" t="s">
        <v>110</v>
      </c>
      <c r="M14" s="58">
        <v>80359</v>
      </c>
      <c r="N14" s="58">
        <v>97234.39</v>
      </c>
      <c r="O14" s="39" t="s">
        <v>108</v>
      </c>
      <c r="P14" s="72" t="s">
        <v>42</v>
      </c>
    </row>
    <row r="15" spans="1:16" s="18" customFormat="1" ht="55.5" customHeight="1">
      <c r="A15" s="18" t="s">
        <v>104</v>
      </c>
      <c r="B15" s="1" t="s">
        <v>105</v>
      </c>
      <c r="C15" s="18" t="s">
        <v>78</v>
      </c>
      <c r="D15" s="18" t="s">
        <v>3</v>
      </c>
      <c r="E15" s="58">
        <v>130000</v>
      </c>
      <c r="F15" s="58">
        <v>157300</v>
      </c>
      <c r="G15" s="18" t="s">
        <v>106</v>
      </c>
      <c r="I15" s="42"/>
      <c r="J15" s="44" t="s">
        <v>106</v>
      </c>
      <c r="K15" s="44">
        <v>1</v>
      </c>
      <c r="L15" s="1" t="s">
        <v>110</v>
      </c>
      <c r="M15" s="58">
        <v>110499</v>
      </c>
      <c r="N15" s="58">
        <v>133703.79</v>
      </c>
      <c r="O15" s="39" t="s">
        <v>108</v>
      </c>
      <c r="P15" s="72" t="s">
        <v>42</v>
      </c>
    </row>
    <row r="16" spans="1:16" s="18" customFormat="1" ht="55.5" customHeight="1">
      <c r="A16" s="18" t="s">
        <v>104</v>
      </c>
      <c r="B16" s="1" t="s">
        <v>105</v>
      </c>
      <c r="C16" s="18" t="s">
        <v>78</v>
      </c>
      <c r="D16" s="18" t="s">
        <v>3</v>
      </c>
      <c r="E16" s="58">
        <v>80000</v>
      </c>
      <c r="F16" s="58">
        <v>96800</v>
      </c>
      <c r="G16" s="18" t="s">
        <v>106</v>
      </c>
      <c r="I16" s="42"/>
      <c r="J16" s="44" t="s">
        <v>106</v>
      </c>
      <c r="K16" s="44">
        <v>1</v>
      </c>
      <c r="L16" s="1" t="s">
        <v>111</v>
      </c>
      <c r="M16" s="58">
        <v>60000</v>
      </c>
      <c r="N16" s="58">
        <v>72600</v>
      </c>
      <c r="O16" s="39" t="s">
        <v>108</v>
      </c>
      <c r="P16" s="72" t="s">
        <v>42</v>
      </c>
    </row>
    <row r="17" spans="1:16" s="18" customFormat="1" ht="55.5" customHeight="1">
      <c r="A17" s="18" t="s">
        <v>104</v>
      </c>
      <c r="B17" s="1" t="s">
        <v>105</v>
      </c>
      <c r="C17" s="18" t="s">
        <v>78</v>
      </c>
      <c r="D17" s="18" t="s">
        <v>3</v>
      </c>
      <c r="E17" s="58">
        <v>120000</v>
      </c>
      <c r="F17" s="58">
        <v>145200</v>
      </c>
      <c r="G17" s="18" t="s">
        <v>106</v>
      </c>
      <c r="I17" s="42"/>
      <c r="J17" s="44" t="s">
        <v>106</v>
      </c>
      <c r="K17" s="44">
        <v>1</v>
      </c>
      <c r="L17" s="1" t="s">
        <v>107</v>
      </c>
      <c r="M17" s="58">
        <v>90000</v>
      </c>
      <c r="N17" s="58">
        <v>108900</v>
      </c>
      <c r="O17" s="39" t="s">
        <v>108</v>
      </c>
      <c r="P17" s="72" t="s">
        <v>42</v>
      </c>
    </row>
    <row r="18" spans="1:16" s="18" customFormat="1" ht="30" customHeight="1">
      <c r="A18" s="18" t="s">
        <v>112</v>
      </c>
      <c r="B18" s="1" t="s">
        <v>113</v>
      </c>
      <c r="C18" s="18" t="s">
        <v>78</v>
      </c>
      <c r="D18" s="18" t="s">
        <v>100</v>
      </c>
      <c r="E18" s="58">
        <v>662978.68999999994</v>
      </c>
      <c r="F18" s="58">
        <v>802204.21</v>
      </c>
      <c r="I18" s="42"/>
      <c r="J18" s="44" t="s">
        <v>67</v>
      </c>
      <c r="K18" s="44">
        <v>1</v>
      </c>
      <c r="L18" s="1" t="s">
        <v>114</v>
      </c>
      <c r="M18" s="58">
        <v>530000</v>
      </c>
      <c r="N18" s="58">
        <v>641300</v>
      </c>
      <c r="O18" s="39" t="s">
        <v>97</v>
      </c>
      <c r="P18" s="72">
        <v>5</v>
      </c>
    </row>
    <row r="19" spans="1:16" s="18" customFormat="1" ht="30" customHeight="1">
      <c r="A19" s="18" t="s">
        <v>115</v>
      </c>
      <c r="B19" s="1" t="s">
        <v>116</v>
      </c>
      <c r="C19" s="18" t="s">
        <v>78</v>
      </c>
      <c r="D19" s="18" t="s">
        <v>3</v>
      </c>
      <c r="E19" s="58">
        <v>8090985.4199999999</v>
      </c>
      <c r="F19" s="58">
        <v>9790092.3599999994</v>
      </c>
      <c r="G19" s="18" t="s">
        <v>117</v>
      </c>
      <c r="I19" s="42"/>
      <c r="J19" s="44" t="s">
        <v>118</v>
      </c>
      <c r="K19" s="44">
        <v>1</v>
      </c>
      <c r="L19" s="1" t="s">
        <v>119</v>
      </c>
      <c r="M19" s="58">
        <v>3367980.71</v>
      </c>
      <c r="N19" s="58">
        <v>4075256.66</v>
      </c>
      <c r="O19" s="39" t="s">
        <v>120</v>
      </c>
      <c r="P19" s="72">
        <v>24</v>
      </c>
    </row>
    <row r="20" spans="1:16" s="18" customFormat="1" ht="55.5" customHeight="1">
      <c r="A20" s="18" t="s">
        <v>121</v>
      </c>
      <c r="B20" s="1" t="s">
        <v>122</v>
      </c>
      <c r="C20" s="18" t="s">
        <v>78</v>
      </c>
      <c r="D20" s="18" t="s">
        <v>3</v>
      </c>
      <c r="E20" s="58">
        <v>60110</v>
      </c>
      <c r="F20" s="58">
        <v>72733.100000000006</v>
      </c>
      <c r="I20" s="42"/>
      <c r="J20" s="44" t="s">
        <v>106</v>
      </c>
      <c r="K20" s="44">
        <v>1</v>
      </c>
      <c r="L20" s="1" t="s">
        <v>123</v>
      </c>
      <c r="M20" s="58">
        <v>57477.25</v>
      </c>
      <c r="N20" s="58">
        <v>69547.47</v>
      </c>
      <c r="O20" s="39" t="s">
        <v>120</v>
      </c>
      <c r="P20" s="70">
        <v>5</v>
      </c>
    </row>
    <row r="21" spans="1:16" s="18" customFormat="1" ht="55.5" customHeight="1">
      <c r="A21" s="18" t="s">
        <v>121</v>
      </c>
      <c r="B21" s="1" t="s">
        <v>122</v>
      </c>
      <c r="C21" s="18" t="s">
        <v>78</v>
      </c>
      <c r="D21" s="18" t="s">
        <v>3</v>
      </c>
      <c r="E21" s="58">
        <v>70117.5</v>
      </c>
      <c r="F21" s="58">
        <v>84842.18</v>
      </c>
      <c r="I21" s="42"/>
      <c r="J21" s="44" t="s">
        <v>106</v>
      </c>
      <c r="K21" s="44">
        <v>1</v>
      </c>
      <c r="L21" s="1" t="s">
        <v>123</v>
      </c>
      <c r="M21" s="58">
        <v>67022.7</v>
      </c>
      <c r="N21" s="58">
        <v>81097.47</v>
      </c>
      <c r="O21" s="39" t="s">
        <v>120</v>
      </c>
      <c r="P21" s="72">
        <v>5</v>
      </c>
    </row>
    <row r="22" spans="1:16" s="18" customFormat="1" ht="30" customHeight="1">
      <c r="A22" s="18" t="s">
        <v>124</v>
      </c>
      <c r="B22" s="1" t="s">
        <v>125</v>
      </c>
      <c r="C22" s="18" t="s">
        <v>78</v>
      </c>
      <c r="D22" s="18" t="s">
        <v>2</v>
      </c>
      <c r="E22" s="58">
        <v>164473.96</v>
      </c>
      <c r="F22" s="58">
        <v>199013.49</v>
      </c>
      <c r="I22" s="42"/>
      <c r="J22" s="44" t="s">
        <v>126</v>
      </c>
      <c r="K22" s="44">
        <v>1</v>
      </c>
      <c r="L22" s="1" t="s">
        <v>127</v>
      </c>
      <c r="M22" s="58">
        <v>138000</v>
      </c>
      <c r="N22" s="58">
        <v>166980</v>
      </c>
      <c r="O22" s="39" t="s">
        <v>128</v>
      </c>
      <c r="P22" s="72">
        <v>1</v>
      </c>
    </row>
    <row r="23" spans="1:16" s="18" customFormat="1" ht="30" customHeight="1">
      <c r="A23" s="18" t="s">
        <v>129</v>
      </c>
      <c r="B23" s="1" t="s">
        <v>130</v>
      </c>
      <c r="C23" s="18" t="s">
        <v>78</v>
      </c>
      <c r="D23" s="18" t="s">
        <v>2</v>
      </c>
      <c r="E23" s="58">
        <v>0</v>
      </c>
      <c r="F23" s="58">
        <v>0</v>
      </c>
      <c r="I23" s="42"/>
      <c r="J23" s="44" t="s">
        <v>131</v>
      </c>
      <c r="K23" s="44">
        <v>2</v>
      </c>
      <c r="L23" s="1" t="s">
        <v>132</v>
      </c>
      <c r="M23" s="58">
        <v>93135</v>
      </c>
      <c r="N23" s="58">
        <v>112693.35</v>
      </c>
      <c r="O23" s="39" t="s">
        <v>97</v>
      </c>
      <c r="P23" s="72">
        <v>12</v>
      </c>
    </row>
    <row r="24" spans="1:16" s="18" customFormat="1" ht="30" customHeight="1">
      <c r="A24" s="18" t="s">
        <v>129</v>
      </c>
      <c r="B24" s="1" t="s">
        <v>130</v>
      </c>
      <c r="C24" s="18" t="s">
        <v>78</v>
      </c>
      <c r="D24" s="18" t="s">
        <v>2</v>
      </c>
      <c r="E24" s="58">
        <v>93135</v>
      </c>
      <c r="F24" s="58">
        <v>112693.35</v>
      </c>
      <c r="I24" s="42"/>
      <c r="J24" s="44" t="s">
        <v>131</v>
      </c>
      <c r="K24" s="44">
        <v>2</v>
      </c>
      <c r="L24" s="1" t="s">
        <v>133</v>
      </c>
      <c r="M24" s="58">
        <v>93135</v>
      </c>
      <c r="N24" s="58">
        <v>112693.35</v>
      </c>
      <c r="O24" s="39" t="s">
        <v>97</v>
      </c>
      <c r="P24" s="72">
        <v>12</v>
      </c>
    </row>
    <row r="25" spans="1:16" s="18" customFormat="1" ht="30" customHeight="1">
      <c r="A25" s="18" t="s">
        <v>134</v>
      </c>
      <c r="B25" s="1" t="s">
        <v>135</v>
      </c>
      <c r="C25" s="18" t="s">
        <v>69</v>
      </c>
      <c r="D25" s="18" t="s">
        <v>100</v>
      </c>
      <c r="E25" s="58">
        <v>46280.99</v>
      </c>
      <c r="F25" s="58">
        <v>56000</v>
      </c>
      <c r="I25" s="42"/>
      <c r="J25" s="44" t="s">
        <v>136</v>
      </c>
      <c r="K25" s="44">
        <v>1</v>
      </c>
      <c r="L25" s="1" t="s">
        <v>137</v>
      </c>
      <c r="M25" s="58">
        <v>39896</v>
      </c>
      <c r="N25" s="58">
        <v>48274.16</v>
      </c>
      <c r="O25" s="39" t="s">
        <v>138</v>
      </c>
      <c r="P25" s="72">
        <v>3</v>
      </c>
    </row>
    <row r="26" spans="1:16" s="18" customFormat="1" ht="30" customHeight="1">
      <c r="A26" s="18" t="s">
        <v>139</v>
      </c>
      <c r="B26" s="1" t="s">
        <v>140</v>
      </c>
      <c r="C26" s="18" t="s">
        <v>69</v>
      </c>
      <c r="D26" s="18" t="s">
        <v>100</v>
      </c>
      <c r="E26" s="58">
        <v>40495.870000000003</v>
      </c>
      <c r="F26" s="58">
        <v>49000</v>
      </c>
      <c r="I26" s="42"/>
      <c r="J26" s="44" t="s">
        <v>76</v>
      </c>
      <c r="K26" s="44">
        <v>1</v>
      </c>
      <c r="L26" s="1" t="s">
        <v>141</v>
      </c>
      <c r="M26" s="58">
        <v>36243</v>
      </c>
      <c r="N26" s="58">
        <v>43854.03</v>
      </c>
      <c r="O26" s="39" t="s">
        <v>128</v>
      </c>
      <c r="P26" s="70">
        <v>2</v>
      </c>
    </row>
    <row r="27" spans="1:16" s="18" customFormat="1" ht="30" customHeight="1">
      <c r="A27" s="18" t="s">
        <v>142</v>
      </c>
      <c r="B27" s="1" t="s">
        <v>143</v>
      </c>
      <c r="C27" s="18" t="s">
        <v>64</v>
      </c>
      <c r="D27" s="18" t="s">
        <v>3</v>
      </c>
      <c r="E27" s="58">
        <v>28200</v>
      </c>
      <c r="F27" s="58">
        <v>34122</v>
      </c>
      <c r="I27" s="42"/>
      <c r="J27" s="44" t="s">
        <v>144</v>
      </c>
      <c r="K27" s="44">
        <v>1</v>
      </c>
      <c r="L27" s="1" t="s">
        <v>145</v>
      </c>
      <c r="M27" s="58">
        <v>24591.42</v>
      </c>
      <c r="N27" s="58">
        <v>29755.62</v>
      </c>
      <c r="O27" s="39" t="s">
        <v>146</v>
      </c>
      <c r="P27" s="72" t="s">
        <v>42</v>
      </c>
    </row>
    <row r="28" spans="1:16" s="18" customFormat="1" ht="30" customHeight="1">
      <c r="A28" s="18" t="s">
        <v>147</v>
      </c>
      <c r="B28" s="1" t="s">
        <v>148</v>
      </c>
      <c r="C28" s="18" t="s">
        <v>78</v>
      </c>
      <c r="D28" s="18" t="s">
        <v>100</v>
      </c>
      <c r="E28" s="58">
        <v>93764.59</v>
      </c>
      <c r="F28" s="58">
        <v>113455.15</v>
      </c>
      <c r="I28" s="42"/>
      <c r="J28" s="44" t="s">
        <v>149</v>
      </c>
      <c r="K28" s="44">
        <v>1</v>
      </c>
      <c r="L28" s="1" t="s">
        <v>150</v>
      </c>
      <c r="M28" s="58">
        <v>65003.21</v>
      </c>
      <c r="N28" s="58">
        <v>78653.88</v>
      </c>
      <c r="O28" s="39" t="s">
        <v>151</v>
      </c>
      <c r="P28" s="72">
        <v>1</v>
      </c>
    </row>
    <row r="29" spans="1:16" s="18" customFormat="1" ht="30" customHeight="1">
      <c r="A29" s="18" t="s">
        <v>147</v>
      </c>
      <c r="B29" s="1" t="s">
        <v>148</v>
      </c>
      <c r="C29" s="18" t="s">
        <v>78</v>
      </c>
      <c r="D29" s="18" t="s">
        <v>100</v>
      </c>
      <c r="E29" s="58">
        <v>303819.73</v>
      </c>
      <c r="F29" s="58">
        <v>367621.87</v>
      </c>
      <c r="I29" s="42"/>
      <c r="J29" s="44" t="s">
        <v>149</v>
      </c>
      <c r="K29" s="44">
        <v>1</v>
      </c>
      <c r="L29" s="1" t="s">
        <v>152</v>
      </c>
      <c r="M29" s="58">
        <v>241148.24</v>
      </c>
      <c r="N29" s="58">
        <v>291789.37</v>
      </c>
      <c r="O29" s="39" t="s">
        <v>151</v>
      </c>
      <c r="P29" s="70">
        <v>3</v>
      </c>
    </row>
    <row r="30" spans="1:16" s="18" customFormat="1" ht="30" customHeight="1">
      <c r="A30" s="18" t="s">
        <v>153</v>
      </c>
      <c r="B30" s="1" t="s">
        <v>154</v>
      </c>
      <c r="C30" s="18" t="s">
        <v>78</v>
      </c>
      <c r="D30" s="18" t="s">
        <v>100</v>
      </c>
      <c r="E30" s="58">
        <v>1609303.64</v>
      </c>
      <c r="F30" s="58">
        <v>1609303.64</v>
      </c>
      <c r="I30" s="42"/>
      <c r="J30" s="44" t="s">
        <v>155</v>
      </c>
      <c r="K30" s="44">
        <v>1</v>
      </c>
      <c r="L30" s="1" t="s">
        <v>156</v>
      </c>
      <c r="M30" s="58">
        <v>1271349.8799999999</v>
      </c>
      <c r="N30" s="58">
        <v>1538333.35</v>
      </c>
      <c r="O30" s="39" t="s">
        <v>157</v>
      </c>
      <c r="P30" s="70">
        <v>6</v>
      </c>
    </row>
    <row r="31" spans="1:16" s="18" customFormat="1" ht="30" customHeight="1">
      <c r="A31" s="18" t="s">
        <v>158</v>
      </c>
      <c r="B31" s="1" t="s">
        <v>159</v>
      </c>
      <c r="C31" s="18" t="s">
        <v>69</v>
      </c>
      <c r="D31" s="18" t="s">
        <v>100</v>
      </c>
      <c r="E31" s="58">
        <v>44160.1</v>
      </c>
      <c r="F31" s="58">
        <v>53433.72</v>
      </c>
      <c r="I31" s="42"/>
      <c r="J31" s="44" t="s">
        <v>160</v>
      </c>
      <c r="K31" s="44">
        <v>1</v>
      </c>
      <c r="L31" s="1" t="s">
        <v>141</v>
      </c>
      <c r="M31" s="58">
        <v>36652</v>
      </c>
      <c r="N31" s="58">
        <v>44348.92</v>
      </c>
      <c r="O31" s="39" t="s">
        <v>97</v>
      </c>
      <c r="P31" s="70">
        <v>6</v>
      </c>
    </row>
    <row r="32" spans="1:16" s="18" customFormat="1" ht="30" customHeight="1">
      <c r="A32" s="18" t="s">
        <v>161</v>
      </c>
      <c r="B32" s="1" t="s">
        <v>162</v>
      </c>
      <c r="C32" s="44" t="s">
        <v>163</v>
      </c>
      <c r="D32" s="44" t="s">
        <v>46</v>
      </c>
      <c r="E32" s="58">
        <v>15754.61</v>
      </c>
      <c r="F32" s="58">
        <v>16384.79</v>
      </c>
      <c r="I32" s="42"/>
      <c r="J32" s="44"/>
      <c r="K32" s="44">
        <v>1</v>
      </c>
      <c r="L32" s="1" t="s">
        <v>164</v>
      </c>
      <c r="M32" s="58">
        <v>15754.61</v>
      </c>
      <c r="N32" s="58">
        <v>16384.79</v>
      </c>
      <c r="O32" s="39" t="s">
        <v>87</v>
      </c>
      <c r="P32" s="70" t="s">
        <v>42</v>
      </c>
    </row>
    <row r="33" spans="1:16" s="18" customFormat="1" ht="30" customHeight="1">
      <c r="A33" s="18" t="s">
        <v>165</v>
      </c>
      <c r="B33" s="1" t="s">
        <v>166</v>
      </c>
      <c r="C33" s="44" t="s">
        <v>163</v>
      </c>
      <c r="D33" s="44" t="s">
        <v>46</v>
      </c>
      <c r="E33" s="58">
        <v>6535.8</v>
      </c>
      <c r="F33" s="58">
        <v>6797.23</v>
      </c>
      <c r="I33" s="42"/>
      <c r="J33" s="44"/>
      <c r="K33" s="44">
        <v>1</v>
      </c>
      <c r="L33" s="1" t="s">
        <v>167</v>
      </c>
      <c r="M33" s="58">
        <v>6535.8</v>
      </c>
      <c r="N33" s="58">
        <v>6797.23</v>
      </c>
      <c r="O33" s="39" t="s">
        <v>157</v>
      </c>
      <c r="P33" s="70" t="s">
        <v>42</v>
      </c>
    </row>
    <row r="34" spans="1:16" s="18" customFormat="1" ht="30" customHeight="1">
      <c r="A34" s="18" t="s">
        <v>168</v>
      </c>
      <c r="B34" s="1" t="s">
        <v>169</v>
      </c>
      <c r="C34" s="18" t="s">
        <v>78</v>
      </c>
      <c r="D34" s="18" t="s">
        <v>170</v>
      </c>
      <c r="E34" s="58">
        <v>416900</v>
      </c>
      <c r="F34" s="58">
        <v>504449</v>
      </c>
      <c r="I34" s="42" t="s">
        <v>171</v>
      </c>
      <c r="J34" s="44" t="s">
        <v>171</v>
      </c>
      <c r="K34" s="44">
        <v>1</v>
      </c>
      <c r="L34" s="1" t="s">
        <v>172</v>
      </c>
      <c r="M34" s="58">
        <v>410000</v>
      </c>
      <c r="N34" s="58">
        <v>496100</v>
      </c>
      <c r="O34" s="39" t="s">
        <v>173</v>
      </c>
      <c r="P34" s="70" t="s">
        <v>42</v>
      </c>
    </row>
    <row r="35" spans="1:16" s="18" customFormat="1" ht="30" customHeight="1">
      <c r="A35" s="18" t="s">
        <v>174</v>
      </c>
      <c r="B35" s="1" t="s">
        <v>175</v>
      </c>
      <c r="C35" s="18" t="s">
        <v>45</v>
      </c>
      <c r="D35" s="18" t="s">
        <v>2</v>
      </c>
      <c r="E35" s="58">
        <v>550.20000000000005</v>
      </c>
      <c r="F35" s="58">
        <v>665.74</v>
      </c>
      <c r="I35" s="42"/>
      <c r="J35" s="44"/>
      <c r="K35" s="44">
        <v>1</v>
      </c>
      <c r="L35" s="1" t="s">
        <v>65</v>
      </c>
      <c r="M35" s="58">
        <v>550.20000000000005</v>
      </c>
      <c r="N35" s="58">
        <v>665.74</v>
      </c>
      <c r="O35" s="39" t="s">
        <v>87</v>
      </c>
      <c r="P35" s="70" t="s">
        <v>42</v>
      </c>
    </row>
    <row r="36" spans="1:16" s="18" customFormat="1" ht="30" customHeight="1">
      <c r="A36" s="18" t="s">
        <v>176</v>
      </c>
      <c r="B36" s="1" t="s">
        <v>177</v>
      </c>
      <c r="C36" s="18" t="s">
        <v>45</v>
      </c>
      <c r="D36" s="18" t="s">
        <v>2</v>
      </c>
      <c r="E36" s="58">
        <v>42.24</v>
      </c>
      <c r="F36" s="58">
        <v>51.11</v>
      </c>
      <c r="I36" s="42"/>
      <c r="J36" s="44"/>
      <c r="K36" s="44">
        <v>1</v>
      </c>
      <c r="L36" s="1" t="s">
        <v>55</v>
      </c>
      <c r="M36" s="58">
        <v>42.24</v>
      </c>
      <c r="N36" s="58">
        <v>51.11</v>
      </c>
      <c r="O36" s="39" t="s">
        <v>87</v>
      </c>
      <c r="P36" s="70" t="s">
        <v>42</v>
      </c>
    </row>
    <row r="37" spans="1:16" s="18" customFormat="1" ht="30" customHeight="1">
      <c r="A37" s="18" t="s">
        <v>178</v>
      </c>
      <c r="B37" s="1" t="s">
        <v>179</v>
      </c>
      <c r="C37" s="18" t="s">
        <v>52</v>
      </c>
      <c r="D37" s="18" t="s">
        <v>2</v>
      </c>
      <c r="E37" s="58">
        <v>564</v>
      </c>
      <c r="F37" s="58">
        <v>682.44</v>
      </c>
      <c r="I37" s="42"/>
      <c r="J37" s="44"/>
      <c r="K37" s="44">
        <v>4</v>
      </c>
      <c r="L37" s="1" t="s">
        <v>57</v>
      </c>
      <c r="M37" s="58">
        <v>564</v>
      </c>
      <c r="N37" s="58">
        <v>682.44</v>
      </c>
      <c r="O37" s="39" t="s">
        <v>120</v>
      </c>
      <c r="P37" s="70" t="s">
        <v>42</v>
      </c>
    </row>
    <row r="38" spans="1:16" s="18" customFormat="1" ht="30" customHeight="1">
      <c r="A38" s="18" t="s">
        <v>180</v>
      </c>
      <c r="B38" s="1" t="s">
        <v>71</v>
      </c>
      <c r="C38" s="18" t="s">
        <v>45</v>
      </c>
      <c r="D38" s="18" t="s">
        <v>2</v>
      </c>
      <c r="E38" s="58">
        <v>237.04</v>
      </c>
      <c r="F38" s="58">
        <v>286.82</v>
      </c>
      <c r="I38" s="42"/>
      <c r="J38" s="44"/>
      <c r="K38" s="44">
        <v>1</v>
      </c>
      <c r="L38" s="1" t="s">
        <v>51</v>
      </c>
      <c r="M38" s="58">
        <v>237.04</v>
      </c>
      <c r="N38" s="58">
        <v>286.82</v>
      </c>
      <c r="O38" s="39" t="s">
        <v>181</v>
      </c>
      <c r="P38" s="70" t="s">
        <v>42</v>
      </c>
    </row>
    <row r="39" spans="1:16" s="18" customFormat="1" ht="30" customHeight="1">
      <c r="A39" s="18" t="s">
        <v>182</v>
      </c>
      <c r="B39" s="1" t="s">
        <v>183</v>
      </c>
      <c r="C39" s="18" t="s">
        <v>45</v>
      </c>
      <c r="D39" s="18" t="s">
        <v>2</v>
      </c>
      <c r="E39" s="58">
        <v>240</v>
      </c>
      <c r="F39" s="58">
        <v>290.39999999999998</v>
      </c>
      <c r="I39" s="42"/>
      <c r="J39" s="44"/>
      <c r="K39" s="44">
        <v>1</v>
      </c>
      <c r="L39" s="1" t="s">
        <v>51</v>
      </c>
      <c r="M39" s="58">
        <v>240</v>
      </c>
      <c r="N39" s="58">
        <v>290.39999999999998</v>
      </c>
      <c r="O39" s="39" t="s">
        <v>120</v>
      </c>
      <c r="P39" s="70" t="s">
        <v>42</v>
      </c>
    </row>
    <row r="40" spans="1:16" s="18" customFormat="1" ht="30" customHeight="1">
      <c r="A40" s="18" t="s">
        <v>184</v>
      </c>
      <c r="B40" s="1" t="s">
        <v>185</v>
      </c>
      <c r="C40" s="18" t="s">
        <v>52</v>
      </c>
      <c r="D40" s="18" t="s">
        <v>2</v>
      </c>
      <c r="E40" s="58">
        <v>355.02</v>
      </c>
      <c r="F40" s="58">
        <v>429.57</v>
      </c>
      <c r="I40" s="42"/>
      <c r="J40" s="44"/>
      <c r="K40" s="44">
        <v>3</v>
      </c>
      <c r="L40" s="1" t="s">
        <v>73</v>
      </c>
      <c r="M40" s="58">
        <v>355.02</v>
      </c>
      <c r="N40" s="58">
        <v>429.57</v>
      </c>
      <c r="O40" s="39" t="s">
        <v>138</v>
      </c>
      <c r="P40" s="70" t="s">
        <v>42</v>
      </c>
    </row>
    <row r="41" spans="1:16" s="18" customFormat="1" ht="30" customHeight="1">
      <c r="A41" s="18" t="s">
        <v>186</v>
      </c>
      <c r="B41" s="1" t="s">
        <v>187</v>
      </c>
      <c r="C41" s="18" t="s">
        <v>188</v>
      </c>
      <c r="D41" s="18" t="s">
        <v>2</v>
      </c>
      <c r="E41" s="58">
        <v>33750</v>
      </c>
      <c r="F41" s="58">
        <v>40837.5</v>
      </c>
      <c r="I41" s="42"/>
      <c r="J41" s="44"/>
      <c r="K41" s="44">
        <v>1</v>
      </c>
      <c r="L41" s="1" t="s">
        <v>189</v>
      </c>
      <c r="M41" s="58">
        <v>33750</v>
      </c>
      <c r="N41" s="58">
        <v>40837.5</v>
      </c>
      <c r="O41" s="39" t="s">
        <v>173</v>
      </c>
      <c r="P41" s="70" t="s">
        <v>42</v>
      </c>
    </row>
    <row r="42" spans="1:16" s="18" customFormat="1" ht="30" customHeight="1">
      <c r="A42" s="18" t="s">
        <v>190</v>
      </c>
      <c r="B42" s="1" t="s">
        <v>191</v>
      </c>
      <c r="C42" s="18" t="s">
        <v>52</v>
      </c>
      <c r="D42" s="18" t="s">
        <v>2</v>
      </c>
      <c r="E42" s="58">
        <v>60</v>
      </c>
      <c r="F42" s="58">
        <v>72.599999999999994</v>
      </c>
      <c r="I42" s="42"/>
      <c r="J42" s="44"/>
      <c r="K42" s="44">
        <v>1</v>
      </c>
      <c r="L42" s="1" t="s">
        <v>56</v>
      </c>
      <c r="M42" s="58">
        <v>60</v>
      </c>
      <c r="N42" s="58">
        <v>72.599999999999994</v>
      </c>
      <c r="O42" s="39" t="s">
        <v>120</v>
      </c>
      <c r="P42" s="70" t="s">
        <v>42</v>
      </c>
    </row>
    <row r="43" spans="1:16" s="18" customFormat="1" ht="30" customHeight="1">
      <c r="A43" s="18" t="s">
        <v>192</v>
      </c>
      <c r="B43" s="1" t="s">
        <v>50</v>
      </c>
      <c r="C43" s="18" t="s">
        <v>45</v>
      </c>
      <c r="D43" s="18" t="s">
        <v>2</v>
      </c>
      <c r="E43" s="58">
        <v>188.16</v>
      </c>
      <c r="F43" s="58">
        <v>227.67</v>
      </c>
      <c r="I43" s="42"/>
      <c r="J43" s="44"/>
      <c r="K43" s="44">
        <v>1</v>
      </c>
      <c r="L43" s="1" t="s">
        <v>51</v>
      </c>
      <c r="M43" s="58">
        <v>188.16</v>
      </c>
      <c r="N43" s="58">
        <v>227.67</v>
      </c>
      <c r="O43" s="39" t="s">
        <v>193</v>
      </c>
      <c r="P43" s="70" t="s">
        <v>42</v>
      </c>
    </row>
    <row r="44" spans="1:16" s="18" customFormat="1" ht="30" customHeight="1">
      <c r="A44" s="18" t="s">
        <v>194</v>
      </c>
      <c r="B44" s="1" t="s">
        <v>195</v>
      </c>
      <c r="C44" s="18" t="s">
        <v>52</v>
      </c>
      <c r="D44" s="18" t="s">
        <v>2</v>
      </c>
      <c r="E44" s="58">
        <v>142.5</v>
      </c>
      <c r="F44" s="58">
        <v>148.19999999999999</v>
      </c>
      <c r="I44" s="42"/>
      <c r="J44" s="44"/>
      <c r="K44" s="44">
        <v>1</v>
      </c>
      <c r="L44" s="1" t="s">
        <v>70</v>
      </c>
      <c r="M44" s="58">
        <v>142.5</v>
      </c>
      <c r="N44" s="58">
        <v>148.19999999999999</v>
      </c>
      <c r="O44" s="39" t="s">
        <v>103</v>
      </c>
      <c r="P44" s="70" t="s">
        <v>42</v>
      </c>
    </row>
    <row r="45" spans="1:16" s="18" customFormat="1" ht="30" customHeight="1">
      <c r="A45" s="18" t="s">
        <v>196</v>
      </c>
      <c r="B45" s="1" t="s">
        <v>50</v>
      </c>
      <c r="C45" s="18" t="s">
        <v>45</v>
      </c>
      <c r="D45" s="18" t="s">
        <v>2</v>
      </c>
      <c r="E45" s="58">
        <v>188.16</v>
      </c>
      <c r="F45" s="58">
        <v>227.67</v>
      </c>
      <c r="I45" s="42"/>
      <c r="J45" s="44"/>
      <c r="K45" s="44">
        <v>1</v>
      </c>
      <c r="L45" s="1" t="s">
        <v>51</v>
      </c>
      <c r="M45" s="58">
        <v>188.16</v>
      </c>
      <c r="N45" s="58">
        <v>227.67</v>
      </c>
      <c r="O45" s="39" t="s">
        <v>181</v>
      </c>
      <c r="P45" s="70" t="s">
        <v>42</v>
      </c>
    </row>
    <row r="46" spans="1:16" s="18" customFormat="1" ht="30" customHeight="1">
      <c r="A46" s="18" t="s">
        <v>197</v>
      </c>
      <c r="B46" s="1" t="s">
        <v>50</v>
      </c>
      <c r="C46" s="18" t="s">
        <v>45</v>
      </c>
      <c r="D46" s="18" t="s">
        <v>2</v>
      </c>
      <c r="E46" s="58">
        <v>196.84</v>
      </c>
      <c r="F46" s="58">
        <v>238.18</v>
      </c>
      <c r="I46" s="42"/>
      <c r="J46" s="44"/>
      <c r="K46" s="44">
        <v>1</v>
      </c>
      <c r="L46" s="1" t="s">
        <v>51</v>
      </c>
      <c r="M46" s="58">
        <v>196.84</v>
      </c>
      <c r="N46" s="58">
        <v>238.18</v>
      </c>
      <c r="O46" s="39" t="s">
        <v>181</v>
      </c>
      <c r="P46" s="70" t="s">
        <v>42</v>
      </c>
    </row>
    <row r="47" spans="1:16" s="18" customFormat="1" ht="30" customHeight="1">
      <c r="A47" s="18" t="s">
        <v>198</v>
      </c>
      <c r="B47" s="1" t="s">
        <v>199</v>
      </c>
      <c r="C47" s="18" t="s">
        <v>52</v>
      </c>
      <c r="D47" s="18" t="s">
        <v>2</v>
      </c>
      <c r="E47" s="58">
        <v>256.94</v>
      </c>
      <c r="F47" s="58">
        <v>310.89999999999998</v>
      </c>
      <c r="I47" s="42"/>
      <c r="J47" s="44"/>
      <c r="K47" s="44">
        <v>1</v>
      </c>
      <c r="L47" s="1" t="s">
        <v>56</v>
      </c>
      <c r="M47" s="58">
        <v>256.94</v>
      </c>
      <c r="N47" s="58">
        <v>310.89999999999998</v>
      </c>
      <c r="O47" s="39" t="s">
        <v>138</v>
      </c>
      <c r="P47" s="70" t="s">
        <v>42</v>
      </c>
    </row>
    <row r="48" spans="1:16" s="18" customFormat="1" ht="63" customHeight="1">
      <c r="A48" s="18" t="s">
        <v>200</v>
      </c>
      <c r="B48" s="1" t="s">
        <v>201</v>
      </c>
      <c r="C48" s="18" t="s">
        <v>45</v>
      </c>
      <c r="D48" s="18" t="s">
        <v>2</v>
      </c>
      <c r="E48" s="58">
        <v>661.16</v>
      </c>
      <c r="F48" s="58">
        <v>800</v>
      </c>
      <c r="I48" s="42"/>
      <c r="J48" s="44"/>
      <c r="K48" s="44">
        <v>1</v>
      </c>
      <c r="L48" s="1" t="s">
        <v>74</v>
      </c>
      <c r="M48" s="58">
        <v>661.16</v>
      </c>
      <c r="N48" s="58">
        <v>800</v>
      </c>
      <c r="O48" s="39" t="s">
        <v>144</v>
      </c>
      <c r="P48" s="70">
        <v>12</v>
      </c>
    </row>
    <row r="49" spans="1:16" s="18" customFormat="1" ht="30" customHeight="1">
      <c r="A49" s="18" t="s">
        <v>202</v>
      </c>
      <c r="B49" s="1" t="s">
        <v>203</v>
      </c>
      <c r="C49" s="18" t="s">
        <v>52</v>
      </c>
      <c r="D49" s="18" t="s">
        <v>2</v>
      </c>
      <c r="E49" s="58">
        <v>140</v>
      </c>
      <c r="F49" s="58">
        <v>169.4</v>
      </c>
      <c r="I49" s="42"/>
      <c r="J49" s="44"/>
      <c r="K49" s="44">
        <v>3</v>
      </c>
      <c r="L49" s="1" t="s">
        <v>56</v>
      </c>
      <c r="M49" s="58">
        <v>140</v>
      </c>
      <c r="N49" s="58">
        <v>169.4</v>
      </c>
      <c r="O49" s="39" t="s">
        <v>87</v>
      </c>
      <c r="P49" s="70" t="s">
        <v>42</v>
      </c>
    </row>
    <row r="50" spans="1:16" s="18" customFormat="1" ht="30" customHeight="1">
      <c r="A50" s="18" t="s">
        <v>204</v>
      </c>
      <c r="B50" s="1" t="s">
        <v>205</v>
      </c>
      <c r="C50" s="18" t="s">
        <v>52</v>
      </c>
      <c r="D50" s="18" t="s">
        <v>2</v>
      </c>
      <c r="E50" s="58">
        <v>17.850000000000001</v>
      </c>
      <c r="F50" s="58">
        <v>21.6</v>
      </c>
      <c r="I50" s="42"/>
      <c r="J50" s="44"/>
      <c r="K50" s="44">
        <v>1</v>
      </c>
      <c r="L50" s="1" t="s">
        <v>56</v>
      </c>
      <c r="M50" s="58">
        <v>17.850000000000001</v>
      </c>
      <c r="N50" s="58">
        <v>21.6</v>
      </c>
      <c r="O50" s="39" t="s">
        <v>120</v>
      </c>
      <c r="P50" s="70" t="s">
        <v>42</v>
      </c>
    </row>
    <row r="51" spans="1:16" s="18" customFormat="1" ht="30" customHeight="1">
      <c r="A51" s="18" t="s">
        <v>206</v>
      </c>
      <c r="B51" s="1" t="s">
        <v>50</v>
      </c>
      <c r="C51" s="18" t="s">
        <v>45</v>
      </c>
      <c r="D51" s="18" t="s">
        <v>2</v>
      </c>
      <c r="E51" s="58">
        <v>196.84</v>
      </c>
      <c r="F51" s="58">
        <v>238.18</v>
      </c>
      <c r="I51" s="42"/>
      <c r="J51" s="44"/>
      <c r="K51" s="44">
        <v>1</v>
      </c>
      <c r="L51" s="1" t="s">
        <v>51</v>
      </c>
      <c r="M51" s="58">
        <v>196.84</v>
      </c>
      <c r="N51" s="58">
        <v>238.18</v>
      </c>
      <c r="O51" s="39" t="s">
        <v>181</v>
      </c>
      <c r="P51" s="70" t="s">
        <v>42</v>
      </c>
    </row>
    <row r="52" spans="1:16" s="18" customFormat="1" ht="30" customHeight="1">
      <c r="A52" s="18" t="s">
        <v>207</v>
      </c>
      <c r="B52" s="1" t="s">
        <v>66</v>
      </c>
      <c r="C52" s="18" t="s">
        <v>45</v>
      </c>
      <c r="D52" s="18" t="s">
        <v>2</v>
      </c>
      <c r="E52" s="58">
        <v>376.32</v>
      </c>
      <c r="F52" s="58">
        <v>455.35</v>
      </c>
      <c r="I52" s="42"/>
      <c r="J52" s="44"/>
      <c r="K52" s="44">
        <v>1</v>
      </c>
      <c r="L52" s="1" t="s">
        <v>51</v>
      </c>
      <c r="M52" s="58">
        <v>376.32</v>
      </c>
      <c r="N52" s="58">
        <v>455.35</v>
      </c>
      <c r="O52" s="39" t="s">
        <v>181</v>
      </c>
      <c r="P52" s="70" t="s">
        <v>42</v>
      </c>
    </row>
    <row r="53" spans="1:16" s="18" customFormat="1" ht="30" customHeight="1">
      <c r="A53" s="18" t="s">
        <v>207</v>
      </c>
      <c r="B53" s="1" t="s">
        <v>66</v>
      </c>
      <c r="C53" s="18" t="s">
        <v>45</v>
      </c>
      <c r="D53" s="18" t="s">
        <v>2</v>
      </c>
      <c r="E53" s="58">
        <v>99.12</v>
      </c>
      <c r="F53" s="58">
        <v>119.94</v>
      </c>
      <c r="I53" s="42"/>
      <c r="J53" s="44"/>
      <c r="K53" s="44">
        <v>1</v>
      </c>
      <c r="L53" s="1" t="s">
        <v>51</v>
      </c>
      <c r="M53" s="58">
        <v>99.12</v>
      </c>
      <c r="N53" s="58">
        <v>119.94</v>
      </c>
      <c r="O53" s="39" t="s">
        <v>181</v>
      </c>
      <c r="P53" s="70" t="s">
        <v>42</v>
      </c>
    </row>
    <row r="54" spans="1:16" s="18" customFormat="1" ht="30" customHeight="1">
      <c r="A54" s="18" t="s">
        <v>208</v>
      </c>
      <c r="B54" s="1" t="s">
        <v>209</v>
      </c>
      <c r="C54" s="18" t="s">
        <v>52</v>
      </c>
      <c r="D54" s="18" t="s">
        <v>2</v>
      </c>
      <c r="E54" s="58">
        <v>75</v>
      </c>
      <c r="F54" s="58">
        <v>90.75</v>
      </c>
      <c r="I54" s="42"/>
      <c r="J54" s="44"/>
      <c r="K54" s="44">
        <v>1</v>
      </c>
      <c r="L54" s="1" t="s">
        <v>58</v>
      </c>
      <c r="M54" s="58">
        <v>75</v>
      </c>
      <c r="N54" s="58">
        <v>90.75</v>
      </c>
      <c r="O54" s="39" t="s">
        <v>120</v>
      </c>
      <c r="P54" s="70" t="s">
        <v>42</v>
      </c>
    </row>
    <row r="55" spans="1:16" s="18" customFormat="1" ht="30" customHeight="1">
      <c r="A55" s="18" t="s">
        <v>210</v>
      </c>
      <c r="B55" s="1" t="s">
        <v>211</v>
      </c>
      <c r="C55" s="18" t="s">
        <v>52</v>
      </c>
      <c r="D55" s="18" t="s">
        <v>2</v>
      </c>
      <c r="E55" s="58">
        <v>59.31</v>
      </c>
      <c r="F55" s="58">
        <v>71.77</v>
      </c>
      <c r="I55" s="42"/>
      <c r="J55" s="44"/>
      <c r="K55" s="44">
        <v>1</v>
      </c>
      <c r="L55" s="1" t="s">
        <v>56</v>
      </c>
      <c r="M55" s="58">
        <v>59.31</v>
      </c>
      <c r="N55" s="58">
        <v>71.77</v>
      </c>
      <c r="O55" s="39" t="s">
        <v>97</v>
      </c>
      <c r="P55" s="70" t="s">
        <v>42</v>
      </c>
    </row>
    <row r="56" spans="1:16" s="18" customFormat="1" ht="30" customHeight="1">
      <c r="A56" s="18" t="s">
        <v>212</v>
      </c>
      <c r="B56" s="1" t="s">
        <v>213</v>
      </c>
      <c r="C56" s="18" t="s">
        <v>52</v>
      </c>
      <c r="D56" s="18" t="s">
        <v>2</v>
      </c>
      <c r="E56" s="58">
        <v>37.19</v>
      </c>
      <c r="F56" s="58">
        <v>45</v>
      </c>
      <c r="I56" s="42"/>
      <c r="J56" s="44"/>
      <c r="K56" s="44">
        <v>1</v>
      </c>
      <c r="L56" s="1" t="s">
        <v>56</v>
      </c>
      <c r="M56" s="58">
        <v>37.19</v>
      </c>
      <c r="N56" s="58">
        <v>45</v>
      </c>
      <c r="O56" s="39" t="s">
        <v>120</v>
      </c>
      <c r="P56" s="70" t="s">
        <v>42</v>
      </c>
    </row>
    <row r="57" spans="1:16" s="18" customFormat="1" ht="68.25" customHeight="1">
      <c r="A57" s="18" t="s">
        <v>214</v>
      </c>
      <c r="B57" s="1" t="s">
        <v>215</v>
      </c>
      <c r="C57" s="18" t="s">
        <v>45</v>
      </c>
      <c r="D57" s="18" t="s">
        <v>2</v>
      </c>
      <c r="E57" s="58">
        <v>15789.59</v>
      </c>
      <c r="F57" s="58">
        <v>19105.400000000001</v>
      </c>
      <c r="I57" s="42"/>
      <c r="J57" s="44"/>
      <c r="K57" s="44">
        <v>1</v>
      </c>
      <c r="L57" s="1" t="s">
        <v>74</v>
      </c>
      <c r="M57" s="58">
        <v>15789.59</v>
      </c>
      <c r="N57" s="58">
        <v>19105.400000000001</v>
      </c>
      <c r="O57" s="39" t="s">
        <v>87</v>
      </c>
      <c r="P57" s="70" t="s">
        <v>42</v>
      </c>
    </row>
    <row r="58" spans="1:16" s="18" customFormat="1" ht="30" customHeight="1">
      <c r="A58" s="18" t="s">
        <v>216</v>
      </c>
      <c r="B58" s="1" t="s">
        <v>217</v>
      </c>
      <c r="C58" s="18" t="s">
        <v>52</v>
      </c>
      <c r="D58" s="18" t="s">
        <v>2</v>
      </c>
      <c r="E58" s="58">
        <v>57</v>
      </c>
      <c r="F58" s="58">
        <v>68.97</v>
      </c>
      <c r="I58" s="42"/>
      <c r="J58" s="44"/>
      <c r="K58" s="44">
        <v>1</v>
      </c>
      <c r="L58" s="1" t="s">
        <v>56</v>
      </c>
      <c r="M58" s="58">
        <v>57</v>
      </c>
      <c r="N58" s="58">
        <v>68.97</v>
      </c>
      <c r="O58" s="39" t="s">
        <v>138</v>
      </c>
      <c r="P58" s="70" t="s">
        <v>42</v>
      </c>
    </row>
    <row r="59" spans="1:16" s="18" customFormat="1" ht="30" customHeight="1">
      <c r="A59" s="18" t="s">
        <v>218</v>
      </c>
      <c r="B59" s="1" t="s">
        <v>219</v>
      </c>
      <c r="C59" s="18" t="s">
        <v>52</v>
      </c>
      <c r="D59" s="18" t="s">
        <v>2</v>
      </c>
      <c r="E59" s="58">
        <v>53.91</v>
      </c>
      <c r="F59" s="58">
        <v>65.23</v>
      </c>
      <c r="I59" s="42"/>
      <c r="J59" s="44"/>
      <c r="K59" s="44">
        <v>1</v>
      </c>
      <c r="L59" s="1" t="s">
        <v>53</v>
      </c>
      <c r="M59" s="58">
        <v>53.91</v>
      </c>
      <c r="N59" s="58">
        <v>65.23</v>
      </c>
      <c r="O59" s="39" t="s">
        <v>193</v>
      </c>
      <c r="P59" s="70" t="s">
        <v>42</v>
      </c>
    </row>
    <row r="60" spans="1:16" s="18" customFormat="1" ht="30" customHeight="1">
      <c r="A60" s="18" t="s">
        <v>220</v>
      </c>
      <c r="B60" s="1" t="s">
        <v>54</v>
      </c>
      <c r="C60" s="18" t="s">
        <v>45</v>
      </c>
      <c r="D60" s="18" t="s">
        <v>2</v>
      </c>
      <c r="E60" s="58">
        <v>320</v>
      </c>
      <c r="F60" s="58">
        <v>387.2</v>
      </c>
      <c r="I60" s="42"/>
      <c r="J60" s="44"/>
      <c r="K60" s="44">
        <v>1</v>
      </c>
      <c r="L60" s="1" t="s">
        <v>51</v>
      </c>
      <c r="M60" s="58">
        <v>320</v>
      </c>
      <c r="N60" s="58">
        <v>387.2</v>
      </c>
      <c r="O60" s="39" t="s">
        <v>103</v>
      </c>
      <c r="P60" s="70" t="s">
        <v>42</v>
      </c>
    </row>
    <row r="61" spans="1:16" s="18" customFormat="1" ht="30" customHeight="1">
      <c r="A61" s="18" t="s">
        <v>220</v>
      </c>
      <c r="B61" s="1" t="s">
        <v>54</v>
      </c>
      <c r="C61" s="18" t="s">
        <v>45</v>
      </c>
      <c r="D61" s="18" t="s">
        <v>2</v>
      </c>
      <c r="E61" s="58">
        <v>219.45</v>
      </c>
      <c r="F61" s="58">
        <v>265.52999999999997</v>
      </c>
      <c r="I61" s="42"/>
      <c r="J61" s="44"/>
      <c r="K61" s="44">
        <v>1</v>
      </c>
      <c r="L61" s="1" t="s">
        <v>51</v>
      </c>
      <c r="M61" s="58">
        <v>219.45</v>
      </c>
      <c r="N61" s="58">
        <v>265.52999999999997</v>
      </c>
      <c r="O61" s="39" t="s">
        <v>103</v>
      </c>
      <c r="P61" s="70" t="s">
        <v>42</v>
      </c>
    </row>
    <row r="62" spans="1:16" s="18" customFormat="1" ht="30" customHeight="1">
      <c r="A62" s="18" t="s">
        <v>221</v>
      </c>
      <c r="B62" s="1" t="s">
        <v>222</v>
      </c>
      <c r="C62" s="18" t="s">
        <v>52</v>
      </c>
      <c r="D62" s="18" t="s">
        <v>2</v>
      </c>
      <c r="E62" s="58">
        <v>150</v>
      </c>
      <c r="F62" s="58">
        <v>181.5</v>
      </c>
      <c r="I62" s="42"/>
      <c r="J62" s="44"/>
      <c r="K62" s="44">
        <v>1</v>
      </c>
      <c r="L62" s="1" t="s">
        <v>53</v>
      </c>
      <c r="M62" s="58">
        <v>150</v>
      </c>
      <c r="N62" s="58">
        <v>181.5</v>
      </c>
      <c r="O62" s="39" t="s">
        <v>223</v>
      </c>
      <c r="P62" s="70" t="s">
        <v>42</v>
      </c>
    </row>
    <row r="63" spans="1:16" s="18" customFormat="1" ht="60" customHeight="1">
      <c r="A63" s="18" t="s">
        <v>224</v>
      </c>
      <c r="B63" s="1" t="s">
        <v>225</v>
      </c>
      <c r="C63" s="18" t="s">
        <v>45</v>
      </c>
      <c r="D63" s="18" t="s">
        <v>2</v>
      </c>
      <c r="E63" s="58">
        <v>37190.080000000002</v>
      </c>
      <c r="F63" s="58">
        <v>45000</v>
      </c>
      <c r="I63" s="42"/>
      <c r="J63" s="44"/>
      <c r="K63" s="44">
        <v>1</v>
      </c>
      <c r="L63" s="1" t="s">
        <v>65</v>
      </c>
      <c r="M63" s="58">
        <v>37190.080000000002</v>
      </c>
      <c r="N63" s="58">
        <v>45000</v>
      </c>
      <c r="O63" s="39" t="s">
        <v>97</v>
      </c>
      <c r="P63" s="70" t="s">
        <v>42</v>
      </c>
    </row>
    <row r="64" spans="1:16" s="18" customFormat="1" ht="30" customHeight="1">
      <c r="A64" s="18" t="s">
        <v>226</v>
      </c>
      <c r="B64" s="1" t="s">
        <v>227</v>
      </c>
      <c r="C64" s="18" t="s">
        <v>52</v>
      </c>
      <c r="D64" s="18" t="s">
        <v>2</v>
      </c>
      <c r="E64" s="58">
        <v>203</v>
      </c>
      <c r="F64" s="58">
        <v>245.63</v>
      </c>
      <c r="I64" s="42"/>
      <c r="J64" s="44"/>
      <c r="K64" s="44">
        <v>1</v>
      </c>
      <c r="L64" s="1" t="s">
        <v>59</v>
      </c>
      <c r="M64" s="58">
        <v>203</v>
      </c>
      <c r="N64" s="58">
        <v>245.63</v>
      </c>
      <c r="O64" s="39" t="s">
        <v>138</v>
      </c>
      <c r="P64" s="70" t="s">
        <v>42</v>
      </c>
    </row>
    <row r="65" spans="1:16" s="18" customFormat="1" ht="30" customHeight="1">
      <c r="A65" s="18" t="s">
        <v>228</v>
      </c>
      <c r="B65" s="1" t="s">
        <v>229</v>
      </c>
      <c r="C65" s="18" t="s">
        <v>52</v>
      </c>
      <c r="D65" s="18" t="s">
        <v>2</v>
      </c>
      <c r="E65" s="58">
        <v>65</v>
      </c>
      <c r="F65" s="58">
        <v>78.650000000000006</v>
      </c>
      <c r="I65" s="42"/>
      <c r="J65" s="44"/>
      <c r="K65" s="44">
        <v>1</v>
      </c>
      <c r="L65" s="1" t="s">
        <v>58</v>
      </c>
      <c r="M65" s="58">
        <v>65</v>
      </c>
      <c r="N65" s="58">
        <v>78.650000000000006</v>
      </c>
      <c r="O65" s="39" t="s">
        <v>193</v>
      </c>
      <c r="P65" s="70" t="s">
        <v>42</v>
      </c>
    </row>
    <row r="66" spans="1:16" s="18" customFormat="1" ht="30" customHeight="1">
      <c r="A66" s="18" t="s">
        <v>230</v>
      </c>
      <c r="B66" s="1" t="s">
        <v>231</v>
      </c>
      <c r="C66" s="44" t="s">
        <v>163</v>
      </c>
      <c r="D66" s="44" t="s">
        <v>46</v>
      </c>
      <c r="E66" s="58">
        <v>283.64</v>
      </c>
      <c r="F66" s="58">
        <v>343.2</v>
      </c>
      <c r="I66" s="42"/>
      <c r="J66" s="44"/>
      <c r="K66" s="44">
        <v>1</v>
      </c>
      <c r="L66" s="1" t="s">
        <v>232</v>
      </c>
      <c r="M66" s="58">
        <v>283.64</v>
      </c>
      <c r="N66" s="58">
        <v>343.2</v>
      </c>
      <c r="O66" s="39" t="s">
        <v>144</v>
      </c>
      <c r="P66" s="72" t="s">
        <v>42</v>
      </c>
    </row>
    <row r="67" spans="1:16" s="18" customFormat="1" ht="30" customHeight="1">
      <c r="A67" s="18" t="s">
        <v>233</v>
      </c>
      <c r="B67" s="1" t="s">
        <v>234</v>
      </c>
      <c r="C67" s="18" t="s">
        <v>45</v>
      </c>
      <c r="D67" s="18" t="s">
        <v>2</v>
      </c>
      <c r="E67" s="58">
        <v>1077.83</v>
      </c>
      <c r="F67" s="58">
        <v>1304.17</v>
      </c>
      <c r="I67" s="42"/>
      <c r="J67" s="44"/>
      <c r="K67" s="44">
        <v>1</v>
      </c>
      <c r="L67" s="1" t="s">
        <v>62</v>
      </c>
      <c r="M67" s="58">
        <v>1112.08</v>
      </c>
      <c r="N67" s="58">
        <v>1345.62</v>
      </c>
      <c r="O67" s="39" t="s">
        <v>87</v>
      </c>
      <c r="P67" s="70" t="s">
        <v>42</v>
      </c>
    </row>
    <row r="68" spans="1:16" s="18" customFormat="1" ht="75" customHeight="1">
      <c r="A68" s="18" t="s">
        <v>235</v>
      </c>
      <c r="B68" s="1" t="s">
        <v>236</v>
      </c>
      <c r="C68" s="18" t="s">
        <v>45</v>
      </c>
      <c r="D68" s="18" t="s">
        <v>2</v>
      </c>
      <c r="E68" s="58">
        <v>2440.6</v>
      </c>
      <c r="F68" s="58">
        <v>2953.12</v>
      </c>
      <c r="I68" s="42"/>
      <c r="J68" s="44"/>
      <c r="K68" s="44">
        <v>1</v>
      </c>
      <c r="L68" s="1" t="s">
        <v>74</v>
      </c>
      <c r="M68" s="58">
        <v>2440.6</v>
      </c>
      <c r="N68" s="58">
        <v>2953.12</v>
      </c>
      <c r="O68" s="39" t="s">
        <v>97</v>
      </c>
      <c r="P68" s="70" t="s">
        <v>42</v>
      </c>
    </row>
    <row r="69" spans="1:16" s="18" customFormat="1" ht="30" customHeight="1">
      <c r="A69" s="18" t="s">
        <v>237</v>
      </c>
      <c r="B69" s="1" t="s">
        <v>238</v>
      </c>
      <c r="C69" s="18" t="s">
        <v>52</v>
      </c>
      <c r="D69" s="18" t="s">
        <v>2</v>
      </c>
      <c r="E69" s="58">
        <v>340</v>
      </c>
      <c r="F69" s="58">
        <v>411.4</v>
      </c>
      <c r="I69" s="42"/>
      <c r="J69" s="44"/>
      <c r="K69" s="44">
        <v>1</v>
      </c>
      <c r="L69" s="1" t="s">
        <v>57</v>
      </c>
      <c r="M69" s="58">
        <v>340</v>
      </c>
      <c r="N69" s="58">
        <v>411.4</v>
      </c>
      <c r="O69" s="39" t="s">
        <v>193</v>
      </c>
      <c r="P69" s="70" t="s">
        <v>42</v>
      </c>
    </row>
    <row r="70" spans="1:16" s="18" customFormat="1" ht="30" customHeight="1">
      <c r="A70" s="18" t="s">
        <v>239</v>
      </c>
      <c r="B70" s="1" t="s">
        <v>240</v>
      </c>
      <c r="C70" s="18" t="s">
        <v>52</v>
      </c>
      <c r="D70" s="18" t="s">
        <v>2</v>
      </c>
      <c r="E70" s="58">
        <v>240.53</v>
      </c>
      <c r="F70" s="58">
        <v>250.15</v>
      </c>
      <c r="I70" s="42"/>
      <c r="J70" s="44"/>
      <c r="K70" s="44">
        <v>1</v>
      </c>
      <c r="L70" s="1" t="s">
        <v>72</v>
      </c>
      <c r="M70" s="58">
        <v>240.53</v>
      </c>
      <c r="N70" s="58">
        <v>250.15</v>
      </c>
      <c r="O70" s="39" t="s">
        <v>97</v>
      </c>
      <c r="P70" s="70" t="s">
        <v>42</v>
      </c>
    </row>
    <row r="71" spans="1:16" s="18" customFormat="1" ht="30" customHeight="1">
      <c r="A71" s="18" t="s">
        <v>241</v>
      </c>
      <c r="B71" s="1" t="s">
        <v>242</v>
      </c>
      <c r="C71" s="18" t="s">
        <v>52</v>
      </c>
      <c r="D71" s="18" t="s">
        <v>2</v>
      </c>
      <c r="E71" s="58">
        <v>346.75</v>
      </c>
      <c r="F71" s="58">
        <v>419.57</v>
      </c>
      <c r="I71" s="42"/>
      <c r="J71" s="44"/>
      <c r="K71" s="44">
        <v>3</v>
      </c>
      <c r="L71" s="1" t="s">
        <v>77</v>
      </c>
      <c r="M71" s="58">
        <v>346.75</v>
      </c>
      <c r="N71" s="58">
        <v>419.57</v>
      </c>
      <c r="O71" s="39" t="s">
        <v>243</v>
      </c>
      <c r="P71" s="70" t="s">
        <v>42</v>
      </c>
    </row>
    <row r="72" spans="1:16" s="18" customFormat="1" ht="30" customHeight="1">
      <c r="A72" s="18" t="s">
        <v>244</v>
      </c>
      <c r="B72" s="1" t="s">
        <v>245</v>
      </c>
      <c r="C72" s="18" t="s">
        <v>45</v>
      </c>
      <c r="D72" s="18" t="s">
        <v>2</v>
      </c>
      <c r="E72" s="58">
        <v>372</v>
      </c>
      <c r="F72" s="58">
        <v>450.12</v>
      </c>
      <c r="I72" s="42"/>
      <c r="J72" s="44"/>
      <c r="K72" s="44">
        <v>1</v>
      </c>
      <c r="L72" s="1" t="s">
        <v>53</v>
      </c>
      <c r="M72" s="58">
        <v>372</v>
      </c>
      <c r="N72" s="58">
        <v>450.12</v>
      </c>
      <c r="O72" s="39" t="s">
        <v>246</v>
      </c>
      <c r="P72" s="70" t="s">
        <v>42</v>
      </c>
    </row>
    <row r="73" spans="1:16" s="18" customFormat="1" ht="30" customHeight="1">
      <c r="A73" s="18" t="s">
        <v>247</v>
      </c>
      <c r="B73" s="1" t="s">
        <v>248</v>
      </c>
      <c r="C73" s="44" t="s">
        <v>163</v>
      </c>
      <c r="D73" s="44" t="s">
        <v>46</v>
      </c>
      <c r="E73" s="58">
        <v>122</v>
      </c>
      <c r="F73" s="58">
        <v>147.62</v>
      </c>
      <c r="I73" s="42"/>
      <c r="J73" s="44"/>
      <c r="K73" s="44">
        <v>1</v>
      </c>
      <c r="L73" s="1" t="s">
        <v>249</v>
      </c>
      <c r="M73" s="58">
        <v>122</v>
      </c>
      <c r="N73" s="58">
        <v>147.62</v>
      </c>
      <c r="O73" s="39" t="s">
        <v>138</v>
      </c>
      <c r="P73" s="70" t="s">
        <v>42</v>
      </c>
    </row>
    <row r="74" spans="1:16" s="18" customFormat="1" ht="30" customHeight="1">
      <c r="A74" s="18" t="s">
        <v>250</v>
      </c>
      <c r="B74" s="1" t="s">
        <v>251</v>
      </c>
      <c r="C74" s="18" t="s">
        <v>52</v>
      </c>
      <c r="D74" s="18" t="s">
        <v>2</v>
      </c>
      <c r="E74" s="58">
        <v>44.7</v>
      </c>
      <c r="F74" s="58">
        <v>54.09</v>
      </c>
      <c r="I74" s="42"/>
      <c r="J74" s="44"/>
      <c r="K74" s="44">
        <v>1</v>
      </c>
      <c r="L74" s="1" t="s">
        <v>252</v>
      </c>
      <c r="M74" s="58">
        <v>44.7</v>
      </c>
      <c r="N74" s="58">
        <v>54.09</v>
      </c>
      <c r="O74" s="39" t="s">
        <v>87</v>
      </c>
      <c r="P74" s="70" t="s">
        <v>42</v>
      </c>
    </row>
    <row r="75" spans="1:16" s="18" customFormat="1" ht="30" customHeight="1">
      <c r="A75" s="18" t="s">
        <v>253</v>
      </c>
      <c r="B75" s="1" t="s">
        <v>50</v>
      </c>
      <c r="C75" s="18" t="s">
        <v>45</v>
      </c>
      <c r="D75" s="18" t="s">
        <v>2</v>
      </c>
      <c r="E75" s="58">
        <v>188.16</v>
      </c>
      <c r="F75" s="58">
        <v>227.67</v>
      </c>
      <c r="I75" s="42"/>
      <c r="J75" s="44"/>
      <c r="K75" s="44">
        <v>1</v>
      </c>
      <c r="L75" s="1" t="s">
        <v>51</v>
      </c>
      <c r="M75" s="58">
        <v>188.16</v>
      </c>
      <c r="N75" s="58">
        <v>227.67</v>
      </c>
      <c r="O75" s="39" t="s">
        <v>157</v>
      </c>
      <c r="P75" s="70" t="s">
        <v>42</v>
      </c>
    </row>
    <row r="76" spans="1:16" s="18" customFormat="1" ht="30" customHeight="1">
      <c r="A76" s="18" t="s">
        <v>254</v>
      </c>
      <c r="B76" s="1" t="s">
        <v>255</v>
      </c>
      <c r="C76" s="18" t="s">
        <v>45</v>
      </c>
      <c r="D76" s="18" t="s">
        <v>2</v>
      </c>
      <c r="E76" s="58">
        <v>1968.5</v>
      </c>
      <c r="F76" s="58">
        <v>2381.89</v>
      </c>
      <c r="I76" s="42"/>
      <c r="J76" s="44"/>
      <c r="K76" s="44">
        <v>1</v>
      </c>
      <c r="L76" s="1" t="s">
        <v>65</v>
      </c>
      <c r="M76" s="58">
        <v>1968.5</v>
      </c>
      <c r="N76" s="58">
        <v>2381.89</v>
      </c>
      <c r="O76" s="39" t="s">
        <v>146</v>
      </c>
      <c r="P76" s="70" t="s">
        <v>42</v>
      </c>
    </row>
    <row r="77" spans="1:16" s="18" customFormat="1" ht="30" customHeight="1">
      <c r="A77" s="18" t="s">
        <v>256</v>
      </c>
      <c r="B77" s="1" t="s">
        <v>257</v>
      </c>
      <c r="C77" s="44" t="s">
        <v>163</v>
      </c>
      <c r="D77" s="44" t="s">
        <v>46</v>
      </c>
      <c r="E77" s="58">
        <v>130</v>
      </c>
      <c r="F77" s="58">
        <v>135.19999999999999</v>
      </c>
      <c r="I77" s="42"/>
      <c r="J77" s="44"/>
      <c r="K77" s="44">
        <v>1</v>
      </c>
      <c r="L77" s="1" t="s">
        <v>258</v>
      </c>
      <c r="M77" s="58">
        <v>130</v>
      </c>
      <c r="N77" s="58">
        <v>135.19999999999999</v>
      </c>
      <c r="O77" s="39" t="s">
        <v>181</v>
      </c>
      <c r="P77" s="70" t="s">
        <v>42</v>
      </c>
    </row>
    <row r="78" spans="1:16" s="18" customFormat="1" ht="30" customHeight="1">
      <c r="A78" s="18" t="s">
        <v>259</v>
      </c>
      <c r="B78" s="1" t="s">
        <v>260</v>
      </c>
      <c r="C78" s="44" t="s">
        <v>163</v>
      </c>
      <c r="D78" s="44" t="s">
        <v>46</v>
      </c>
      <c r="E78" s="58">
        <v>130</v>
      </c>
      <c r="F78" s="58">
        <v>135.19999999999999</v>
      </c>
      <c r="I78" s="42"/>
      <c r="J78" s="44"/>
      <c r="K78" s="44">
        <v>1</v>
      </c>
      <c r="L78" s="1" t="s">
        <v>258</v>
      </c>
      <c r="M78" s="58">
        <v>130</v>
      </c>
      <c r="N78" s="58">
        <v>135.19999999999999</v>
      </c>
      <c r="O78" s="39" t="s">
        <v>181</v>
      </c>
      <c r="P78" s="70" t="s">
        <v>42</v>
      </c>
    </row>
    <row r="79" spans="1:16" s="18" customFormat="1" ht="30" customHeight="1">
      <c r="A79" s="18" t="s">
        <v>261</v>
      </c>
      <c r="B79" s="1" t="s">
        <v>50</v>
      </c>
      <c r="C79" s="18" t="s">
        <v>45</v>
      </c>
      <c r="D79" s="18" t="s">
        <v>2</v>
      </c>
      <c r="E79" s="58">
        <v>188.16</v>
      </c>
      <c r="F79" s="58">
        <v>227.67</v>
      </c>
      <c r="I79" s="42"/>
      <c r="J79" s="44"/>
      <c r="K79" s="44">
        <v>1</v>
      </c>
      <c r="L79" s="1" t="s">
        <v>51</v>
      </c>
      <c r="M79" s="58">
        <v>188.16</v>
      </c>
      <c r="N79" s="58">
        <v>227.67</v>
      </c>
      <c r="O79" s="39" t="s">
        <v>246</v>
      </c>
      <c r="P79" s="70" t="s">
        <v>42</v>
      </c>
    </row>
    <row r="80" spans="1:16" s="18" customFormat="1" ht="30" customHeight="1">
      <c r="A80" s="18" t="s">
        <v>262</v>
      </c>
      <c r="B80" s="1" t="s">
        <v>263</v>
      </c>
      <c r="C80" s="18" t="s">
        <v>52</v>
      </c>
      <c r="D80" s="18" t="s">
        <v>2</v>
      </c>
      <c r="E80" s="58">
        <v>64.599999999999994</v>
      </c>
      <c r="F80" s="58">
        <v>78.17</v>
      </c>
      <c r="I80" s="42"/>
      <c r="J80" s="44"/>
      <c r="K80" s="44">
        <v>1</v>
      </c>
      <c r="L80" s="1" t="s">
        <v>59</v>
      </c>
      <c r="M80" s="58">
        <v>64.599999999999994</v>
      </c>
      <c r="N80" s="58">
        <v>78.17</v>
      </c>
      <c r="O80" s="39" t="s">
        <v>103</v>
      </c>
      <c r="P80" s="70" t="s">
        <v>42</v>
      </c>
    </row>
    <row r="81" spans="1:16" s="18" customFormat="1" ht="30" customHeight="1">
      <c r="A81" s="18" t="s">
        <v>264</v>
      </c>
      <c r="B81" s="1" t="s">
        <v>265</v>
      </c>
      <c r="C81" s="18" t="s">
        <v>52</v>
      </c>
      <c r="D81" s="18" t="s">
        <v>2</v>
      </c>
      <c r="E81" s="58">
        <v>127.5</v>
      </c>
      <c r="F81" s="58">
        <v>132.6</v>
      </c>
      <c r="I81" s="42"/>
      <c r="J81" s="44"/>
      <c r="K81" s="44">
        <v>1</v>
      </c>
      <c r="L81" s="1" t="s">
        <v>72</v>
      </c>
      <c r="M81" s="58">
        <v>127.5</v>
      </c>
      <c r="N81" s="58">
        <v>132.6</v>
      </c>
      <c r="O81" s="39" t="s">
        <v>103</v>
      </c>
      <c r="P81" s="70" t="s">
        <v>42</v>
      </c>
    </row>
    <row r="82" spans="1:16" s="18" customFormat="1" ht="30" customHeight="1">
      <c r="A82" s="18" t="s">
        <v>266</v>
      </c>
      <c r="B82" s="1" t="s">
        <v>267</v>
      </c>
      <c r="C82" s="18" t="s">
        <v>188</v>
      </c>
      <c r="D82" s="18" t="s">
        <v>2</v>
      </c>
      <c r="E82" s="58">
        <v>7710.9</v>
      </c>
      <c r="F82" s="58">
        <v>9330.19</v>
      </c>
      <c r="I82" s="42"/>
      <c r="J82" s="44"/>
      <c r="K82" s="44">
        <v>1</v>
      </c>
      <c r="L82" s="1" t="s">
        <v>268</v>
      </c>
      <c r="M82" s="58">
        <v>7710.9</v>
      </c>
      <c r="N82" s="58">
        <v>9330.19</v>
      </c>
      <c r="O82" s="39" t="s">
        <v>269</v>
      </c>
      <c r="P82" s="70" t="s">
        <v>42</v>
      </c>
    </row>
    <row r="83" spans="1:16" s="18" customFormat="1" ht="30" customHeight="1">
      <c r="A83" s="18" t="s">
        <v>270</v>
      </c>
      <c r="B83" s="1" t="s">
        <v>271</v>
      </c>
      <c r="C83" s="18" t="s">
        <v>52</v>
      </c>
      <c r="D83" s="18" t="s">
        <v>2</v>
      </c>
      <c r="E83" s="58">
        <v>69.290000000000006</v>
      </c>
      <c r="F83" s="58">
        <v>83.84</v>
      </c>
      <c r="I83" s="42"/>
      <c r="J83" s="44"/>
      <c r="K83" s="44">
        <v>1</v>
      </c>
      <c r="L83" s="1" t="s">
        <v>59</v>
      </c>
      <c r="M83" s="58">
        <v>69.290000000000006</v>
      </c>
      <c r="N83" s="58">
        <v>83.84</v>
      </c>
      <c r="O83" s="39" t="s">
        <v>103</v>
      </c>
      <c r="P83" s="70" t="s">
        <v>42</v>
      </c>
    </row>
    <row r="84" spans="1:16" s="18" customFormat="1" ht="30" customHeight="1">
      <c r="A84" s="18" t="s">
        <v>272</v>
      </c>
      <c r="B84" s="1" t="s">
        <v>273</v>
      </c>
      <c r="C84" s="18" t="s">
        <v>52</v>
      </c>
      <c r="D84" s="18" t="s">
        <v>2</v>
      </c>
      <c r="E84" s="58">
        <v>25.2</v>
      </c>
      <c r="F84" s="58">
        <v>30.49</v>
      </c>
      <c r="I84" s="42"/>
      <c r="J84" s="44"/>
      <c r="K84" s="44">
        <v>1</v>
      </c>
      <c r="L84" s="1" t="s">
        <v>56</v>
      </c>
      <c r="M84" s="58">
        <v>25.2</v>
      </c>
      <c r="N84" s="58">
        <v>30.49</v>
      </c>
      <c r="O84" s="39" t="s">
        <v>128</v>
      </c>
      <c r="P84" s="70" t="s">
        <v>42</v>
      </c>
    </row>
    <row r="85" spans="1:16" s="18" customFormat="1" ht="30" customHeight="1">
      <c r="A85" s="18" t="s">
        <v>274</v>
      </c>
      <c r="B85" s="1" t="s">
        <v>275</v>
      </c>
      <c r="C85" s="18" t="s">
        <v>45</v>
      </c>
      <c r="D85" s="18" t="s">
        <v>2</v>
      </c>
      <c r="E85" s="58">
        <v>1612.1</v>
      </c>
      <c r="F85" s="58">
        <v>1950.64</v>
      </c>
      <c r="I85" s="42"/>
      <c r="J85" s="44"/>
      <c r="K85" s="44">
        <v>1</v>
      </c>
      <c r="L85" s="1" t="s">
        <v>62</v>
      </c>
      <c r="M85" s="58">
        <v>1612.1</v>
      </c>
      <c r="N85" s="58">
        <v>1950.64</v>
      </c>
      <c r="O85" s="39" t="s">
        <v>97</v>
      </c>
      <c r="P85" s="70" t="s">
        <v>42</v>
      </c>
    </row>
    <row r="86" spans="1:16" s="18" customFormat="1" ht="30" customHeight="1">
      <c r="A86" s="18" t="s">
        <v>276</v>
      </c>
      <c r="B86" s="1" t="s">
        <v>277</v>
      </c>
      <c r="C86" s="18" t="s">
        <v>188</v>
      </c>
      <c r="D86" s="18" t="s">
        <v>2</v>
      </c>
      <c r="E86" s="58">
        <v>88870.35</v>
      </c>
      <c r="F86" s="58">
        <v>107533.12</v>
      </c>
      <c r="I86" s="42"/>
      <c r="J86" s="44"/>
      <c r="K86" s="44">
        <v>1</v>
      </c>
      <c r="L86" s="1" t="s">
        <v>278</v>
      </c>
      <c r="M86" s="58">
        <v>88870.35</v>
      </c>
      <c r="N86" s="58">
        <v>107533.12</v>
      </c>
      <c r="O86" s="39" t="s">
        <v>269</v>
      </c>
      <c r="P86" s="70" t="s">
        <v>42</v>
      </c>
    </row>
    <row r="87" spans="1:16" s="18" customFormat="1" ht="30" customHeight="1">
      <c r="A87" s="18" t="s">
        <v>279</v>
      </c>
      <c r="B87" s="1" t="s">
        <v>280</v>
      </c>
      <c r="C87" s="18" t="s">
        <v>188</v>
      </c>
      <c r="D87" s="18" t="s">
        <v>2</v>
      </c>
      <c r="E87" s="58">
        <v>52716.639999999999</v>
      </c>
      <c r="F87" s="58">
        <v>63787.13</v>
      </c>
      <c r="I87" s="42"/>
      <c r="J87" s="44"/>
      <c r="K87" s="44">
        <v>1</v>
      </c>
      <c r="L87" s="1" t="s">
        <v>189</v>
      </c>
      <c r="M87" s="58">
        <v>52716.639999999999</v>
      </c>
      <c r="N87" s="58">
        <v>63787.13</v>
      </c>
      <c r="O87" s="39" t="s">
        <v>223</v>
      </c>
      <c r="P87" s="70" t="s">
        <v>42</v>
      </c>
    </row>
    <row r="88" spans="1:16" ht="30" customHeight="1">
      <c r="A88" s="13" t="s">
        <v>281</v>
      </c>
      <c r="B88" s="1" t="s">
        <v>282</v>
      </c>
      <c r="C88" s="44" t="s">
        <v>45</v>
      </c>
      <c r="D88" s="44" t="s">
        <v>2</v>
      </c>
      <c r="E88" s="58">
        <v>1360.8</v>
      </c>
      <c r="F88" s="58">
        <v>1646.57</v>
      </c>
      <c r="G88" s="45"/>
      <c r="H88" s="45"/>
      <c r="I88" s="45"/>
      <c r="J88" s="45"/>
      <c r="K88" s="59">
        <v>1</v>
      </c>
      <c r="L88" s="2" t="s">
        <v>62</v>
      </c>
      <c r="M88" s="58">
        <v>1360.8</v>
      </c>
      <c r="N88" s="58">
        <v>1646.57</v>
      </c>
      <c r="O88" s="60" t="s">
        <v>103</v>
      </c>
      <c r="P88" s="71" t="s">
        <v>42</v>
      </c>
    </row>
    <row r="89" spans="1:16" ht="30" customHeight="1">
      <c r="A89" s="13" t="s">
        <v>283</v>
      </c>
      <c r="B89" s="1" t="s">
        <v>50</v>
      </c>
      <c r="C89" s="44" t="s">
        <v>45</v>
      </c>
      <c r="D89" s="44" t="s">
        <v>2</v>
      </c>
      <c r="E89" s="58">
        <v>188.16</v>
      </c>
      <c r="F89" s="58">
        <v>227.67</v>
      </c>
      <c r="G89" s="45"/>
      <c r="H89" s="45"/>
      <c r="I89" s="45"/>
      <c r="J89" s="45"/>
      <c r="K89" s="59">
        <v>1</v>
      </c>
      <c r="L89" s="2" t="s">
        <v>51</v>
      </c>
      <c r="M89" s="58">
        <v>188.16</v>
      </c>
      <c r="N89" s="58">
        <v>227.67</v>
      </c>
      <c r="O89" s="60" t="s">
        <v>157</v>
      </c>
      <c r="P89" s="71" t="s">
        <v>42</v>
      </c>
    </row>
    <row r="90" spans="1:16" ht="30" customHeight="1">
      <c r="A90" s="13" t="s">
        <v>284</v>
      </c>
      <c r="B90" s="1" t="s">
        <v>285</v>
      </c>
      <c r="C90" s="44" t="s">
        <v>52</v>
      </c>
      <c r="D90" s="44" t="s">
        <v>2</v>
      </c>
      <c r="E90" s="58">
        <v>45.25</v>
      </c>
      <c r="F90" s="58">
        <v>54.75</v>
      </c>
      <c r="G90" s="45"/>
      <c r="H90" s="45"/>
      <c r="I90" s="45"/>
      <c r="J90" s="45"/>
      <c r="K90" s="59">
        <v>1</v>
      </c>
      <c r="L90" s="2" t="s">
        <v>59</v>
      </c>
      <c r="M90" s="58">
        <v>45.25</v>
      </c>
      <c r="N90" s="58">
        <v>54.75</v>
      </c>
      <c r="O90" s="60" t="s">
        <v>193</v>
      </c>
      <c r="P90" s="71" t="s">
        <v>42</v>
      </c>
    </row>
    <row r="91" spans="1:16" ht="30" customHeight="1">
      <c r="A91" s="13" t="s">
        <v>286</v>
      </c>
      <c r="B91" s="1" t="s">
        <v>50</v>
      </c>
      <c r="C91" s="44" t="s">
        <v>45</v>
      </c>
      <c r="D91" s="44" t="s">
        <v>2</v>
      </c>
      <c r="E91" s="58">
        <v>188.16</v>
      </c>
      <c r="F91" s="58">
        <v>227.67</v>
      </c>
      <c r="G91" s="45"/>
      <c r="H91" s="45"/>
      <c r="I91" s="45"/>
      <c r="J91" s="45"/>
      <c r="K91" s="59">
        <v>1</v>
      </c>
      <c r="L91" s="2" t="s">
        <v>51</v>
      </c>
      <c r="M91" s="58">
        <v>188.16</v>
      </c>
      <c r="N91" s="58">
        <v>227.67</v>
      </c>
      <c r="O91" s="60" t="s">
        <v>269</v>
      </c>
      <c r="P91" s="71" t="s">
        <v>42</v>
      </c>
    </row>
    <row r="92" spans="1:16" ht="30" customHeight="1">
      <c r="A92" s="13" t="s">
        <v>287</v>
      </c>
      <c r="B92" s="1" t="s">
        <v>288</v>
      </c>
      <c r="C92" s="44" t="s">
        <v>163</v>
      </c>
      <c r="D92" s="44" t="s">
        <v>46</v>
      </c>
      <c r="E92" s="58">
        <v>375</v>
      </c>
      <c r="F92" s="58">
        <v>453.75</v>
      </c>
      <c r="G92" s="45"/>
      <c r="H92" s="45"/>
      <c r="I92" s="45"/>
      <c r="J92" s="45"/>
      <c r="K92" s="59">
        <v>1</v>
      </c>
      <c r="L92" s="2" t="s">
        <v>70</v>
      </c>
      <c r="M92" s="58">
        <v>375</v>
      </c>
      <c r="N92" s="58">
        <v>453.75</v>
      </c>
      <c r="O92" s="60" t="s">
        <v>128</v>
      </c>
      <c r="P92" s="71" t="s">
        <v>42</v>
      </c>
    </row>
    <row r="93" spans="1:16" ht="30" customHeight="1">
      <c r="A93" s="13" t="s">
        <v>289</v>
      </c>
      <c r="B93" s="1" t="s">
        <v>50</v>
      </c>
      <c r="C93" s="44" t="s">
        <v>45</v>
      </c>
      <c r="D93" s="44" t="s">
        <v>2</v>
      </c>
      <c r="E93" s="58">
        <v>209.92</v>
      </c>
      <c r="F93" s="58">
        <v>254</v>
      </c>
      <c r="G93" s="45"/>
      <c r="H93" s="45"/>
      <c r="I93" s="45"/>
      <c r="J93" s="45"/>
      <c r="K93" s="59">
        <v>1</v>
      </c>
      <c r="L93" s="2" t="s">
        <v>51</v>
      </c>
      <c r="M93" s="58">
        <v>209.92</v>
      </c>
      <c r="N93" s="58">
        <v>254</v>
      </c>
      <c r="O93" s="60" t="s">
        <v>92</v>
      </c>
      <c r="P93" s="71" t="s">
        <v>42</v>
      </c>
    </row>
    <row r="94" spans="1:16" ht="30" customHeight="1">
      <c r="A94" s="13" t="s">
        <v>290</v>
      </c>
      <c r="B94" s="1" t="s">
        <v>66</v>
      </c>
      <c r="C94" s="44" t="s">
        <v>45</v>
      </c>
      <c r="D94" s="44" t="s">
        <v>2</v>
      </c>
      <c r="E94" s="58">
        <v>969.47</v>
      </c>
      <c r="F94" s="58">
        <v>1173.06</v>
      </c>
      <c r="G94" s="45"/>
      <c r="H94" s="45"/>
      <c r="I94" s="45"/>
      <c r="J94" s="45"/>
      <c r="K94" s="59">
        <v>1</v>
      </c>
      <c r="L94" s="2" t="s">
        <v>51</v>
      </c>
      <c r="M94" s="58">
        <v>969.47</v>
      </c>
      <c r="N94" s="58">
        <v>1173.06</v>
      </c>
      <c r="O94" s="60" t="s">
        <v>157</v>
      </c>
      <c r="P94" s="71" t="s">
        <v>42</v>
      </c>
    </row>
    <row r="95" spans="1:16" ht="30" customHeight="1">
      <c r="A95" s="13" t="s">
        <v>290</v>
      </c>
      <c r="B95" s="1" t="s">
        <v>66</v>
      </c>
      <c r="C95" s="44" t="s">
        <v>45</v>
      </c>
      <c r="D95" s="44" t="s">
        <v>2</v>
      </c>
      <c r="E95" s="58">
        <v>147</v>
      </c>
      <c r="F95" s="58">
        <v>177.87</v>
      </c>
      <c r="G95" s="45"/>
      <c r="H95" s="45"/>
      <c r="I95" s="45"/>
      <c r="J95" s="45"/>
      <c r="K95" s="59">
        <v>1</v>
      </c>
      <c r="L95" s="2" t="s">
        <v>51</v>
      </c>
      <c r="M95" s="58">
        <v>147</v>
      </c>
      <c r="N95" s="58">
        <v>177.87</v>
      </c>
      <c r="O95" s="60" t="s">
        <v>157</v>
      </c>
      <c r="P95" s="71" t="s">
        <v>42</v>
      </c>
    </row>
    <row r="96" spans="1:16" ht="30" customHeight="1">
      <c r="A96" s="13" t="s">
        <v>290</v>
      </c>
      <c r="B96" s="1" t="s">
        <v>66</v>
      </c>
      <c r="C96" s="44" t="s">
        <v>45</v>
      </c>
      <c r="D96" s="44" t="s">
        <v>2</v>
      </c>
      <c r="E96" s="58">
        <v>140</v>
      </c>
      <c r="F96" s="58">
        <v>169.4</v>
      </c>
      <c r="G96" s="45"/>
      <c r="H96" s="45"/>
      <c r="I96" s="45"/>
      <c r="J96" s="45"/>
      <c r="K96" s="59">
        <v>1</v>
      </c>
      <c r="L96" s="2" t="s">
        <v>53</v>
      </c>
      <c r="M96" s="58">
        <v>140</v>
      </c>
      <c r="N96" s="58">
        <v>169.4</v>
      </c>
      <c r="O96" s="60" t="s">
        <v>157</v>
      </c>
      <c r="P96" s="71" t="s">
        <v>42</v>
      </c>
    </row>
    <row r="97" spans="1:16" ht="30" customHeight="1">
      <c r="A97" s="13" t="s">
        <v>291</v>
      </c>
      <c r="B97" s="1" t="s">
        <v>292</v>
      </c>
      <c r="C97" s="44" t="s">
        <v>52</v>
      </c>
      <c r="D97" s="44" t="s">
        <v>2</v>
      </c>
      <c r="E97" s="58">
        <v>92.3</v>
      </c>
      <c r="F97" s="58">
        <v>111.68</v>
      </c>
      <c r="G97" s="45"/>
      <c r="H97" s="45"/>
      <c r="I97" s="45"/>
      <c r="J97" s="45"/>
      <c r="K97" s="59">
        <v>1</v>
      </c>
      <c r="L97" s="2" t="s">
        <v>59</v>
      </c>
      <c r="M97" s="58">
        <v>92.3</v>
      </c>
      <c r="N97" s="58">
        <v>111.68</v>
      </c>
      <c r="O97" s="60" t="s">
        <v>293</v>
      </c>
      <c r="P97" s="71" t="s">
        <v>42</v>
      </c>
    </row>
    <row r="98" spans="1:16" ht="30" customHeight="1">
      <c r="A98" s="13" t="s">
        <v>294</v>
      </c>
      <c r="B98" s="1" t="s">
        <v>295</v>
      </c>
      <c r="C98" s="44" t="s">
        <v>52</v>
      </c>
      <c r="D98" s="44" t="s">
        <v>2</v>
      </c>
      <c r="E98" s="58">
        <v>53.28</v>
      </c>
      <c r="F98" s="58">
        <v>64.47</v>
      </c>
      <c r="G98" s="45"/>
      <c r="H98" s="45"/>
      <c r="I98" s="45"/>
      <c r="J98" s="45"/>
      <c r="K98" s="59">
        <v>1</v>
      </c>
      <c r="L98" s="2" t="s">
        <v>56</v>
      </c>
      <c r="M98" s="58">
        <v>53.28</v>
      </c>
      <c r="N98" s="58">
        <v>64.47</v>
      </c>
      <c r="O98" s="60" t="s">
        <v>296</v>
      </c>
      <c r="P98" s="71" t="s">
        <v>42</v>
      </c>
    </row>
    <row r="99" spans="1:16" ht="30" customHeight="1">
      <c r="A99" s="13" t="s">
        <v>297</v>
      </c>
      <c r="B99" s="1" t="s">
        <v>298</v>
      </c>
      <c r="C99" s="44" t="s">
        <v>163</v>
      </c>
      <c r="D99" s="44" t="s">
        <v>46</v>
      </c>
      <c r="E99" s="58">
        <v>793</v>
      </c>
      <c r="F99" s="58">
        <v>824.72</v>
      </c>
      <c r="G99" s="45"/>
      <c r="H99" s="45"/>
      <c r="I99" s="45"/>
      <c r="J99" s="45"/>
      <c r="K99" s="59">
        <v>1</v>
      </c>
      <c r="L99" s="2" t="s">
        <v>70</v>
      </c>
      <c r="M99" s="58">
        <v>793</v>
      </c>
      <c r="N99" s="58">
        <v>824.72</v>
      </c>
      <c r="O99" s="60" t="s">
        <v>193</v>
      </c>
      <c r="P99" s="71" t="s">
        <v>42</v>
      </c>
    </row>
    <row r="100" spans="1:16" ht="39.75" customHeight="1">
      <c r="A100" s="13" t="s">
        <v>299</v>
      </c>
      <c r="B100" s="1" t="s">
        <v>300</v>
      </c>
      <c r="C100" s="44" t="s">
        <v>69</v>
      </c>
      <c r="D100" s="44" t="s">
        <v>3</v>
      </c>
      <c r="E100" s="58">
        <v>34784.089999999997</v>
      </c>
      <c r="F100" s="58">
        <v>42088.75</v>
      </c>
      <c r="G100" s="45"/>
      <c r="H100" s="45"/>
      <c r="I100" s="45"/>
      <c r="J100" s="45" t="s">
        <v>301</v>
      </c>
      <c r="K100" s="59">
        <v>1</v>
      </c>
      <c r="L100" s="2" t="s">
        <v>302</v>
      </c>
      <c r="M100" s="58">
        <v>34784.089999999997</v>
      </c>
      <c r="N100" s="58">
        <v>42088.75</v>
      </c>
      <c r="O100" s="60" t="s">
        <v>303</v>
      </c>
      <c r="P100" s="71">
        <v>1</v>
      </c>
    </row>
    <row r="101" spans="1:16" ht="30" customHeight="1">
      <c r="A101" s="13" t="s">
        <v>304</v>
      </c>
      <c r="B101" s="1" t="s">
        <v>305</v>
      </c>
      <c r="C101" s="44" t="s">
        <v>52</v>
      </c>
      <c r="D101" s="44" t="s">
        <v>2</v>
      </c>
      <c r="E101" s="58">
        <v>22.32</v>
      </c>
      <c r="F101" s="58">
        <v>27.01</v>
      </c>
      <c r="G101" s="45"/>
      <c r="H101" s="45"/>
      <c r="I101" s="45"/>
      <c r="J101" s="45"/>
      <c r="K101" s="59">
        <v>1</v>
      </c>
      <c r="L101" s="2" t="s">
        <v>56</v>
      </c>
      <c r="M101" s="58">
        <v>22.32</v>
      </c>
      <c r="N101" s="58">
        <v>27.01</v>
      </c>
      <c r="O101" s="60" t="s">
        <v>246</v>
      </c>
      <c r="P101" s="71" t="s">
        <v>42</v>
      </c>
    </row>
    <row r="102" spans="1:16" ht="30" customHeight="1">
      <c r="A102" s="13" t="s">
        <v>306</v>
      </c>
      <c r="B102" s="1" t="s">
        <v>307</v>
      </c>
      <c r="C102" s="44" t="s">
        <v>52</v>
      </c>
      <c r="D102" s="44" t="s">
        <v>2</v>
      </c>
      <c r="E102" s="58">
        <v>239</v>
      </c>
      <c r="F102" s="58">
        <v>289.19</v>
      </c>
      <c r="G102" s="45"/>
      <c r="H102" s="45"/>
      <c r="I102" s="45"/>
      <c r="J102" s="45"/>
      <c r="K102" s="59">
        <v>4</v>
      </c>
      <c r="L102" s="2" t="s">
        <v>57</v>
      </c>
      <c r="M102" s="58">
        <v>239</v>
      </c>
      <c r="N102" s="58">
        <v>289.19</v>
      </c>
      <c r="O102" s="60" t="s">
        <v>308</v>
      </c>
      <c r="P102" s="71" t="s">
        <v>42</v>
      </c>
    </row>
    <row r="103" spans="1:16" ht="30" customHeight="1">
      <c r="A103" s="13" t="s">
        <v>309</v>
      </c>
      <c r="B103" s="1" t="s">
        <v>310</v>
      </c>
      <c r="C103" s="44" t="s">
        <v>45</v>
      </c>
      <c r="D103" s="44" t="s">
        <v>2</v>
      </c>
      <c r="E103" s="58">
        <v>799.23</v>
      </c>
      <c r="F103" s="58">
        <v>967.07</v>
      </c>
      <c r="G103" s="45"/>
      <c r="H103" s="45"/>
      <c r="I103" s="45"/>
      <c r="J103" s="45"/>
      <c r="K103" s="59">
        <v>1</v>
      </c>
      <c r="L103" s="2" t="s">
        <v>62</v>
      </c>
      <c r="M103" s="58">
        <v>799.23</v>
      </c>
      <c r="N103" s="58">
        <v>967.07</v>
      </c>
      <c r="O103" s="60" t="s">
        <v>128</v>
      </c>
      <c r="P103" s="71" t="s">
        <v>42</v>
      </c>
    </row>
    <row r="104" spans="1:16" ht="30" customHeight="1">
      <c r="A104" s="13" t="s">
        <v>311</v>
      </c>
      <c r="B104" s="1" t="s">
        <v>312</v>
      </c>
      <c r="C104" s="44" t="s">
        <v>45</v>
      </c>
      <c r="D104" s="44" t="s">
        <v>2</v>
      </c>
      <c r="E104" s="58">
        <v>466.65</v>
      </c>
      <c r="F104" s="58">
        <v>564.65</v>
      </c>
      <c r="G104" s="45"/>
      <c r="H104" s="45"/>
      <c r="I104" s="45"/>
      <c r="J104" s="45"/>
      <c r="K104" s="59">
        <v>1</v>
      </c>
      <c r="L104" s="2" t="s">
        <v>55</v>
      </c>
      <c r="M104" s="58">
        <v>466.65</v>
      </c>
      <c r="N104" s="58">
        <v>564.65</v>
      </c>
      <c r="O104" s="60" t="s">
        <v>303</v>
      </c>
      <c r="P104" s="71" t="s">
        <v>42</v>
      </c>
    </row>
    <row r="105" spans="1:16" ht="30" customHeight="1">
      <c r="A105" s="13" t="s">
        <v>313</v>
      </c>
      <c r="B105" s="1" t="s">
        <v>314</v>
      </c>
      <c r="C105" s="44" t="s">
        <v>45</v>
      </c>
      <c r="D105" s="44" t="s">
        <v>2</v>
      </c>
      <c r="E105" s="58">
        <v>821592.15</v>
      </c>
      <c r="F105" s="58">
        <v>994126.5</v>
      </c>
      <c r="G105" s="45"/>
      <c r="H105" s="45"/>
      <c r="I105" s="45"/>
      <c r="J105" s="45"/>
      <c r="K105" s="59">
        <v>1</v>
      </c>
      <c r="L105" s="2" t="s">
        <v>315</v>
      </c>
      <c r="M105" s="58">
        <v>821592.15</v>
      </c>
      <c r="N105" s="58">
        <v>994126.5</v>
      </c>
      <c r="O105" s="60" t="s">
        <v>92</v>
      </c>
      <c r="P105" s="71" t="s">
        <v>42</v>
      </c>
    </row>
    <row r="106" spans="1:16" ht="30" customHeight="1">
      <c r="A106" s="13" t="s">
        <v>316</v>
      </c>
      <c r="B106" s="1" t="s">
        <v>317</v>
      </c>
      <c r="C106" s="44" t="s">
        <v>78</v>
      </c>
      <c r="D106" s="44" t="s">
        <v>3</v>
      </c>
      <c r="E106" s="58">
        <v>0</v>
      </c>
      <c r="F106" s="58">
        <v>0</v>
      </c>
      <c r="G106" s="45"/>
      <c r="H106" s="45"/>
      <c r="I106" s="45"/>
      <c r="J106" s="45" t="s">
        <v>318</v>
      </c>
      <c r="K106" s="59">
        <v>1</v>
      </c>
      <c r="L106" s="2" t="s">
        <v>319</v>
      </c>
      <c r="M106" s="58">
        <v>0</v>
      </c>
      <c r="N106" s="58">
        <v>0</v>
      </c>
      <c r="O106" s="60" t="s">
        <v>173</v>
      </c>
      <c r="P106" s="71" t="s">
        <v>42</v>
      </c>
    </row>
    <row r="107" spans="1:16" ht="30" customHeight="1">
      <c r="A107" s="13" t="s">
        <v>320</v>
      </c>
      <c r="B107" s="1" t="s">
        <v>75</v>
      </c>
      <c r="C107" s="44" t="s">
        <v>52</v>
      </c>
      <c r="D107" s="44" t="s">
        <v>2</v>
      </c>
      <c r="E107" s="58">
        <v>93.31</v>
      </c>
      <c r="F107" s="58">
        <v>112.91</v>
      </c>
      <c r="G107" s="45"/>
      <c r="H107" s="45"/>
      <c r="I107" s="45"/>
      <c r="J107" s="45"/>
      <c r="K107" s="59">
        <v>1</v>
      </c>
      <c r="L107" s="2" t="s">
        <v>56</v>
      </c>
      <c r="M107" s="58">
        <v>93.31</v>
      </c>
      <c r="N107" s="58">
        <v>112.91</v>
      </c>
      <c r="O107" s="60" t="s">
        <v>146</v>
      </c>
      <c r="P107" s="71" t="s">
        <v>42</v>
      </c>
    </row>
    <row r="108" spans="1:16" ht="30" customHeight="1">
      <c r="A108" s="13" t="s">
        <v>321</v>
      </c>
      <c r="B108" s="1" t="s">
        <v>322</v>
      </c>
      <c r="C108" s="44" t="s">
        <v>163</v>
      </c>
      <c r="D108" s="44" t="s">
        <v>46</v>
      </c>
      <c r="E108" s="58">
        <v>3215.36</v>
      </c>
      <c r="F108" s="58">
        <v>3215.36</v>
      </c>
      <c r="G108" s="45"/>
      <c r="H108" s="45"/>
      <c r="I108" s="45"/>
      <c r="J108" s="45"/>
      <c r="K108" s="59">
        <v>1</v>
      </c>
      <c r="L108" s="2" t="s">
        <v>167</v>
      </c>
      <c r="M108" s="58">
        <v>3215.36</v>
      </c>
      <c r="N108" s="58">
        <v>3215.36</v>
      </c>
      <c r="O108" s="60" t="s">
        <v>92</v>
      </c>
      <c r="P108" s="71" t="s">
        <v>42</v>
      </c>
    </row>
    <row r="109" spans="1:16" ht="30" customHeight="1">
      <c r="A109" s="13" t="s">
        <v>323</v>
      </c>
      <c r="B109" s="1" t="s">
        <v>324</v>
      </c>
      <c r="C109" s="44" t="s">
        <v>163</v>
      </c>
      <c r="D109" s="44" t="s">
        <v>46</v>
      </c>
      <c r="E109" s="58">
        <v>178.36</v>
      </c>
      <c r="F109" s="58">
        <v>215.82</v>
      </c>
      <c r="G109" s="45"/>
      <c r="H109" s="45"/>
      <c r="I109" s="45"/>
      <c r="J109" s="45"/>
      <c r="K109" s="59">
        <v>1</v>
      </c>
      <c r="L109" s="2" t="s">
        <v>325</v>
      </c>
      <c r="M109" s="58">
        <v>178.36</v>
      </c>
      <c r="N109" s="58">
        <v>215.82</v>
      </c>
      <c r="O109" s="60" t="s">
        <v>326</v>
      </c>
      <c r="P109" s="71" t="s">
        <v>42</v>
      </c>
    </row>
    <row r="110" spans="1:16" ht="30">
      <c r="A110" s="13" t="s">
        <v>327</v>
      </c>
      <c r="B110" s="1" t="s">
        <v>328</v>
      </c>
      <c r="C110" s="44" t="s">
        <v>163</v>
      </c>
      <c r="D110" s="44" t="s">
        <v>46</v>
      </c>
      <c r="E110" s="58">
        <v>1446.27</v>
      </c>
      <c r="F110" s="58">
        <v>1749.99</v>
      </c>
      <c r="G110" s="45"/>
      <c r="H110" s="45"/>
      <c r="I110" s="45"/>
      <c r="J110" s="45"/>
      <c r="K110" s="59">
        <v>1</v>
      </c>
      <c r="L110" s="2" t="s">
        <v>325</v>
      </c>
      <c r="M110" s="65">
        <v>1446.27</v>
      </c>
      <c r="N110" s="65">
        <v>1749.99</v>
      </c>
      <c r="O110" s="60" t="s">
        <v>303</v>
      </c>
      <c r="P110" s="71" t="s">
        <v>42</v>
      </c>
    </row>
    <row r="111" spans="1:16" ht="30" customHeight="1">
      <c r="A111" s="13" t="s">
        <v>329</v>
      </c>
      <c r="B111" s="1" t="s">
        <v>330</v>
      </c>
      <c r="C111" s="44" t="s">
        <v>45</v>
      </c>
      <c r="D111" s="44" t="s">
        <v>2</v>
      </c>
      <c r="E111" s="58">
        <v>1537.38</v>
      </c>
      <c r="F111" s="58">
        <v>1860.23</v>
      </c>
      <c r="G111" s="45"/>
      <c r="H111" s="45"/>
      <c r="I111" s="45"/>
      <c r="J111" s="45"/>
      <c r="K111" s="59">
        <v>1</v>
      </c>
      <c r="L111" s="2" t="s">
        <v>62</v>
      </c>
      <c r="M111" s="65">
        <v>1537.38</v>
      </c>
      <c r="N111" s="65">
        <v>1860.23</v>
      </c>
      <c r="O111" s="60" t="s">
        <v>146</v>
      </c>
      <c r="P111" s="71" t="s">
        <v>42</v>
      </c>
    </row>
    <row r="112" spans="1:16" ht="30" customHeight="1">
      <c r="A112" s="13" t="s">
        <v>331</v>
      </c>
      <c r="B112" s="1" t="s">
        <v>332</v>
      </c>
      <c r="C112" s="44" t="s">
        <v>52</v>
      </c>
      <c r="D112" s="44" t="s">
        <v>2</v>
      </c>
      <c r="E112" s="58">
        <v>24.8</v>
      </c>
      <c r="F112" s="58">
        <v>30.01</v>
      </c>
      <c r="G112" s="45"/>
      <c r="H112" s="45"/>
      <c r="I112" s="45"/>
      <c r="J112" s="45"/>
      <c r="K112" s="59">
        <v>1</v>
      </c>
      <c r="L112" s="2" t="s">
        <v>58</v>
      </c>
      <c r="M112" s="65">
        <v>24.8</v>
      </c>
      <c r="N112" s="65">
        <v>30.01</v>
      </c>
      <c r="O112" s="60" t="s">
        <v>146</v>
      </c>
      <c r="P112" s="71" t="s">
        <v>42</v>
      </c>
    </row>
    <row r="113" spans="1:16" ht="30" customHeight="1">
      <c r="A113" s="13" t="s">
        <v>333</v>
      </c>
      <c r="B113" s="1" t="s">
        <v>334</v>
      </c>
      <c r="C113" s="44" t="s">
        <v>163</v>
      </c>
      <c r="D113" s="44" t="s">
        <v>46</v>
      </c>
      <c r="E113" s="58">
        <v>1244.68</v>
      </c>
      <c r="F113" s="58">
        <v>1506.06</v>
      </c>
      <c r="G113" s="45"/>
      <c r="H113" s="45"/>
      <c r="I113" s="45"/>
      <c r="J113" s="45"/>
      <c r="K113" s="59">
        <v>1</v>
      </c>
      <c r="L113" s="2" t="s">
        <v>70</v>
      </c>
      <c r="M113" s="65">
        <v>1244.68</v>
      </c>
      <c r="N113" s="65">
        <v>1506.06</v>
      </c>
      <c r="O113" s="60" t="s">
        <v>146</v>
      </c>
      <c r="P113" s="71" t="s">
        <v>42</v>
      </c>
    </row>
    <row r="114" spans="1:16" ht="33" customHeight="1">
      <c r="A114" s="13" t="s">
        <v>335</v>
      </c>
      <c r="B114" s="1" t="s">
        <v>336</v>
      </c>
      <c r="C114" s="44" t="s">
        <v>163</v>
      </c>
      <c r="D114" s="44" t="s">
        <v>46</v>
      </c>
      <c r="E114" s="58">
        <v>895.31</v>
      </c>
      <c r="F114" s="58">
        <v>1083.33</v>
      </c>
      <c r="G114" s="45"/>
      <c r="H114" s="45"/>
      <c r="I114" s="45"/>
      <c r="J114" s="45"/>
      <c r="K114" s="59">
        <v>1</v>
      </c>
      <c r="L114" s="2" t="s">
        <v>325</v>
      </c>
      <c r="M114" s="65">
        <v>895.31</v>
      </c>
      <c r="N114" s="65">
        <v>1083.33</v>
      </c>
      <c r="O114" s="60" t="s">
        <v>269</v>
      </c>
      <c r="P114" s="71" t="s">
        <v>42</v>
      </c>
    </row>
    <row r="115" spans="1:16">
      <c r="A115" s="12"/>
      <c r="B115" s="1"/>
      <c r="C115" s="2"/>
      <c r="D115" s="2"/>
      <c r="E115" s="66"/>
      <c r="F115" s="66"/>
      <c r="G115" s="4"/>
      <c r="H115" s="4"/>
      <c r="I115" s="4"/>
      <c r="J115" s="4"/>
      <c r="K115" s="16"/>
      <c r="L115" s="2"/>
      <c r="M115" s="67"/>
      <c r="N115" s="67">
        <f>SUBTOTAL(109,Tabla1[IMPORTE TOTAL ADJUDICACIÓN])</f>
        <v>10531175.709999995</v>
      </c>
      <c r="O115" s="36"/>
      <c r="P115" s="69"/>
    </row>
    <row r="116" spans="1:16">
      <c r="A116" s="12"/>
      <c r="B116" s="17" t="s">
        <v>47</v>
      </c>
      <c r="C116" t="s">
        <v>48</v>
      </c>
      <c r="D116" t="s">
        <v>49</v>
      </c>
      <c r="E116" s="53"/>
      <c r="F116" s="53"/>
      <c r="G116" s="4"/>
      <c r="H116" s="4"/>
      <c r="I116" s="4"/>
      <c r="J116" s="4"/>
      <c r="K116" s="16"/>
      <c r="L116" s="2"/>
      <c r="M116" s="57"/>
      <c r="N116" s="57"/>
      <c r="O116" s="36"/>
      <c r="P116" s="69"/>
    </row>
    <row r="117" spans="1:16">
      <c r="A117" s="12"/>
      <c r="B117" s="43" t="s">
        <v>18</v>
      </c>
      <c r="C117" s="5" t="s">
        <v>19</v>
      </c>
      <c r="D117" s="5" t="s">
        <v>20</v>
      </c>
    </row>
    <row r="118" spans="1:16">
      <c r="B118" s="6" t="s">
        <v>21</v>
      </c>
      <c r="C118" s="7">
        <f>SUMIF($C$8:$C$114,"Abierto ordinario",$N$8:$N$114)</f>
        <v>8935973.0799999982</v>
      </c>
      <c r="D118" s="8">
        <f>C118/$C$128</f>
        <v>0.84852568469774414</v>
      </c>
    </row>
    <row r="119" spans="1:16">
      <c r="B119" s="6" t="s">
        <v>80</v>
      </c>
      <c r="C119" s="7">
        <f>SUMIF($C$8:$C$114,"Abierto supersimplificado",$N$8:$N$114)</f>
        <v>178565.86</v>
      </c>
      <c r="D119" s="64"/>
    </row>
    <row r="120" spans="1:16">
      <c r="B120" s="14" t="s">
        <v>81</v>
      </c>
      <c r="C120" s="7">
        <f>SUMIF($C$8:$C$114,"Abierto simplificado",$N$8:$N$114)</f>
        <v>78033.41</v>
      </c>
      <c r="D120" s="64"/>
    </row>
    <row r="121" spans="1:16">
      <c r="B121" s="6" t="s">
        <v>22</v>
      </c>
      <c r="C121" s="7">
        <f>SUMIF($C$8:$C$114,"Restringido",$N$8:$N$114)</f>
        <v>0</v>
      </c>
      <c r="D121" s="8">
        <f t="shared" ref="D121:D127" si="0">C121/$C$128</f>
        <v>0</v>
      </c>
    </row>
    <row r="122" spans="1:16">
      <c r="B122" s="6" t="s">
        <v>23</v>
      </c>
      <c r="C122" s="7">
        <f>SUMIF($C$8:$C$114,"Negociado con publicidad",$N$8:$N$114)</f>
        <v>0</v>
      </c>
      <c r="D122" s="8">
        <f t="shared" si="0"/>
        <v>0</v>
      </c>
    </row>
    <row r="123" spans="1:16">
      <c r="B123" s="6" t="s">
        <v>24</v>
      </c>
      <c r="C123" s="7">
        <f>SUMIF($C$8:$C$114,"Negociado sin publicidad",$N$8:$N$114)</f>
        <v>0</v>
      </c>
      <c r="D123" s="8">
        <f t="shared" si="0"/>
        <v>0</v>
      </c>
    </row>
    <row r="124" spans="1:16">
      <c r="B124" s="6" t="s">
        <v>61</v>
      </c>
      <c r="C124" s="7">
        <f>SUMIF($C$8:$C$114,"Adjudicación centralizada",$N$8:$N$114)</f>
        <v>221487.94</v>
      </c>
      <c r="D124" s="8">
        <f t="shared" si="0"/>
        <v>2.1031644148685476E-2</v>
      </c>
    </row>
    <row r="125" spans="1:16">
      <c r="B125" s="6" t="s">
        <v>26</v>
      </c>
      <c r="C125" s="7">
        <f>SUMIF($C$8:$C$114,"Contrato menor",$N$8:$N$114)</f>
        <v>32992.270000000004</v>
      </c>
      <c r="D125" s="8">
        <f t="shared" si="0"/>
        <v>3.1328192510045984E-3</v>
      </c>
    </row>
    <row r="126" spans="1:16">
      <c r="B126" s="14" t="s">
        <v>41</v>
      </c>
      <c r="C126" s="7">
        <f>SUMIF($C$8:$C$114,"Adjudicación directa",$N$8:$N$114)</f>
        <v>4832.5400000000009</v>
      </c>
      <c r="D126" s="8">
        <f t="shared" si="0"/>
        <v>4.5887943882763334E-4</v>
      </c>
    </row>
    <row r="127" spans="1:16">
      <c r="B127" s="6" t="s">
        <v>68</v>
      </c>
      <c r="C127" s="7">
        <f>SUMIF($C$8:$C$114,"Derivado acuerdo marco",$N$8:$N$114)</f>
        <v>1079290.6099999999</v>
      </c>
      <c r="D127" s="8">
        <f t="shared" si="0"/>
        <v>0.10248529126478703</v>
      </c>
    </row>
    <row r="128" spans="1:16" ht="15.75" thickBot="1">
      <c r="B128" s="9" t="s">
        <v>27</v>
      </c>
      <c r="C128" s="10">
        <f>SUM(C118:C127)</f>
        <v>10531175.709999995</v>
      </c>
      <c r="D128" s="11">
        <f>C128/$C$128</f>
        <v>1</v>
      </c>
    </row>
    <row r="129" spans="2:4" ht="16.5" thickTop="1" thickBot="1">
      <c r="B129" s="9"/>
      <c r="C129" s="10"/>
      <c r="D129" s="11"/>
    </row>
    <row r="130" spans="2:4" ht="15.75" thickTop="1"/>
  </sheetData>
  <mergeCells count="1">
    <mergeCell ref="A1:B1"/>
  </mergeCells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5" width="21.28515625" customWidth="1"/>
    <col min="6" max="6" width="21.28515625" style="17" customWidth="1"/>
    <col min="7" max="7" width="14.28515625" customWidth="1"/>
  </cols>
  <sheetData>
    <row r="1" spans="1:7" ht="18.75">
      <c r="A1" s="73" t="s">
        <v>366</v>
      </c>
      <c r="B1" s="73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39</v>
      </c>
    </row>
    <row r="8" spans="1:7" s="18" customFormat="1" ht="30" customHeight="1">
      <c r="F8" s="1"/>
    </row>
  </sheetData>
  <mergeCells count="1">
    <mergeCell ref="A1:B1"/>
  </mergeCells>
  <pageMargins left="0.25" right="0.25" top="0.75" bottom="0.75" header="0.3" footer="0.3"/>
  <pageSetup paperSize="8" scale="98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style="17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style="40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9.5" thickBot="1">
      <c r="A1" s="38" t="s">
        <v>369</v>
      </c>
      <c r="B1" s="38"/>
      <c r="C1" s="37"/>
    </row>
    <row r="2" spans="1:16" ht="15.75" thickTop="1"/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40</v>
      </c>
      <c r="P7" s="2" t="s">
        <v>10</v>
      </c>
    </row>
    <row r="8" spans="1:16" ht="30" customHeight="1">
      <c r="A8" s="1"/>
      <c r="B8" s="1"/>
      <c r="C8" s="2"/>
      <c r="D8" s="2"/>
      <c r="E8" s="62"/>
      <c r="F8" s="62"/>
      <c r="G8" s="4"/>
      <c r="H8" s="4"/>
      <c r="I8" s="4"/>
      <c r="J8" s="4"/>
      <c r="K8" s="63"/>
      <c r="L8" s="2"/>
      <c r="M8" s="3"/>
      <c r="N8" s="3"/>
      <c r="O8" s="4"/>
      <c r="P8" s="2"/>
    </row>
  </sheetData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7109375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73" t="s">
        <v>367</v>
      </c>
      <c r="B1" s="73"/>
      <c r="C1" s="73"/>
      <c r="D1" s="73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K8" s="41"/>
      <c r="L8" s="2"/>
      <c r="M8" s="3"/>
      <c r="N8" s="3"/>
      <c r="O8" s="4"/>
      <c r="P8" s="2"/>
    </row>
  </sheetData>
  <mergeCells count="2">
    <mergeCell ref="A1:B1"/>
    <mergeCell ref="C1:D1"/>
  </mergeCells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73" t="s">
        <v>368</v>
      </c>
      <c r="B1" s="74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3" workbookViewId="0">
      <selection activeCell="G17" sqref="G17"/>
    </sheetView>
  </sheetViews>
  <sheetFormatPr baseColWidth="10" defaultRowHeight="15"/>
  <cols>
    <col min="1" max="1" width="31.5703125" customWidth="1"/>
    <col min="2" max="2" width="20.7109375" customWidth="1"/>
    <col min="3" max="7" width="21.7109375" customWidth="1"/>
  </cols>
  <sheetData>
    <row r="1" spans="1:7">
      <c r="A1" s="74" t="s">
        <v>358</v>
      </c>
      <c r="B1" s="74"/>
    </row>
    <row r="5" spans="1:7">
      <c r="A5" s="75" t="s">
        <v>18</v>
      </c>
      <c r="B5" s="77" t="s">
        <v>79</v>
      </c>
      <c r="C5" s="78"/>
      <c r="D5" s="77" t="s">
        <v>357</v>
      </c>
      <c r="E5" s="78"/>
      <c r="F5" s="77" t="s">
        <v>43</v>
      </c>
      <c r="G5" s="78"/>
    </row>
    <row r="6" spans="1:7">
      <c r="A6" s="76"/>
      <c r="B6" s="25" t="s">
        <v>19</v>
      </c>
      <c r="C6" s="26" t="s">
        <v>20</v>
      </c>
      <c r="D6" s="25" t="s">
        <v>19</v>
      </c>
      <c r="E6" s="26" t="s">
        <v>20</v>
      </c>
      <c r="F6" s="25" t="s">
        <v>19</v>
      </c>
      <c r="G6" s="26" t="s">
        <v>20</v>
      </c>
    </row>
    <row r="7" spans="1:7" ht="15" customHeight="1">
      <c r="A7" s="19" t="s">
        <v>21</v>
      </c>
      <c r="B7" s="29">
        <v>0</v>
      </c>
      <c r="C7" s="30">
        <v>0</v>
      </c>
      <c r="D7" s="29">
        <f>ContratosAdjudicados!C118</f>
        <v>8935973.0799999982</v>
      </c>
      <c r="E7" s="30">
        <f>D7/$D$17</f>
        <v>0.84852568469774414</v>
      </c>
      <c r="F7" s="29">
        <f>D7-B7</f>
        <v>8935973.0799999982</v>
      </c>
      <c r="G7" s="30">
        <f>E7-C7</f>
        <v>0.84852568469774414</v>
      </c>
    </row>
    <row r="8" spans="1:7" ht="15" customHeight="1">
      <c r="A8" s="19" t="s">
        <v>80</v>
      </c>
      <c r="B8" s="29">
        <v>20345.18</v>
      </c>
      <c r="C8" s="30">
        <v>0.09</v>
      </c>
      <c r="D8" s="29">
        <f>ContratosAdjudicados!C119</f>
        <v>178565.86</v>
      </c>
      <c r="E8" s="30">
        <f>D8/$D$17</f>
        <v>1.6955928275932265E-2</v>
      </c>
      <c r="F8" s="29">
        <f t="shared" ref="F8:F9" si="0">D8-B8</f>
        <v>158220.68</v>
      </c>
      <c r="G8" s="30">
        <f t="shared" ref="G8:G9" si="1">E8-C8</f>
        <v>-7.3044071724067738E-2</v>
      </c>
    </row>
    <row r="9" spans="1:7" ht="15" customHeight="1">
      <c r="A9" s="19" t="s">
        <v>81</v>
      </c>
      <c r="B9" s="29">
        <v>22264</v>
      </c>
      <c r="C9" s="30">
        <v>0.1</v>
      </c>
      <c r="D9" s="29">
        <f>ContratosAdjudicados!C120</f>
        <v>78033.41</v>
      </c>
      <c r="E9" s="30">
        <f>D9/$D$17</f>
        <v>7.4097529230190799E-3</v>
      </c>
      <c r="F9" s="29">
        <f t="shared" si="0"/>
        <v>55769.41</v>
      </c>
      <c r="G9" s="30">
        <f t="shared" si="1"/>
        <v>-9.2590247076980922E-2</v>
      </c>
    </row>
    <row r="10" spans="1:7" ht="15" customHeight="1">
      <c r="A10" s="20" t="s">
        <v>22</v>
      </c>
      <c r="B10" s="31">
        <v>0</v>
      </c>
      <c r="C10" s="32">
        <v>0</v>
      </c>
      <c r="D10" s="29">
        <f>ContratosAdjudicados!C121</f>
        <v>0</v>
      </c>
      <c r="E10" s="30">
        <f>D10/$D$17</f>
        <v>0</v>
      </c>
      <c r="F10" s="31">
        <f t="shared" ref="F10:G17" si="2">D10-B10</f>
        <v>0</v>
      </c>
      <c r="G10" s="33">
        <f t="shared" si="2"/>
        <v>0</v>
      </c>
    </row>
    <row r="11" spans="1:7" ht="15" customHeight="1">
      <c r="A11" s="19" t="s">
        <v>23</v>
      </c>
      <c r="B11" s="29">
        <v>0</v>
      </c>
      <c r="C11" s="32">
        <v>0</v>
      </c>
      <c r="D11" s="29">
        <f>ContratosAdjudicados!C122</f>
        <v>0</v>
      </c>
      <c r="E11" s="30">
        <f>D11/$D$17</f>
        <v>0</v>
      </c>
      <c r="F11" s="29">
        <f t="shared" si="2"/>
        <v>0</v>
      </c>
      <c r="G11" s="30">
        <f t="shared" si="2"/>
        <v>0</v>
      </c>
    </row>
    <row r="12" spans="1:7" ht="15" customHeight="1">
      <c r="A12" s="20" t="s">
        <v>24</v>
      </c>
      <c r="B12" s="31">
        <v>0</v>
      </c>
      <c r="C12" s="32">
        <v>0</v>
      </c>
      <c r="D12" s="29">
        <f>ContratosAdjudicados!C123</f>
        <v>0</v>
      </c>
      <c r="E12" s="30">
        <f>D12/$D$17</f>
        <v>0</v>
      </c>
      <c r="F12" s="31">
        <f t="shared" si="2"/>
        <v>0</v>
      </c>
      <c r="G12" s="33">
        <f t="shared" si="2"/>
        <v>0</v>
      </c>
    </row>
    <row r="13" spans="1:7" ht="15" customHeight="1">
      <c r="A13" s="19" t="s">
        <v>25</v>
      </c>
      <c r="B13" s="29">
        <v>0</v>
      </c>
      <c r="C13" s="32">
        <v>0</v>
      </c>
      <c r="D13" s="29">
        <f>ContratosAdjudicados!C124</f>
        <v>221487.94</v>
      </c>
      <c r="E13" s="30">
        <f>D13/$D$17</f>
        <v>2.1031644148685476E-2</v>
      </c>
      <c r="F13" s="29">
        <f t="shared" si="2"/>
        <v>221487.94</v>
      </c>
      <c r="G13" s="30">
        <f t="shared" si="2"/>
        <v>2.1031644148685476E-2</v>
      </c>
    </row>
    <row r="14" spans="1:7" ht="15" customHeight="1">
      <c r="A14" s="20" t="s">
        <v>26</v>
      </c>
      <c r="B14" s="31">
        <v>0</v>
      </c>
      <c r="C14" s="32">
        <v>2.203328083995669E-3</v>
      </c>
      <c r="D14" s="29">
        <f>ContratosAdjudicados!C125</f>
        <v>32992.270000000004</v>
      </c>
      <c r="E14" s="30">
        <f>D14/$D$17</f>
        <v>3.1328192510045984E-3</v>
      </c>
      <c r="F14" s="31">
        <f t="shared" si="2"/>
        <v>32992.270000000004</v>
      </c>
      <c r="G14" s="33">
        <f t="shared" si="2"/>
        <v>9.2949116700892943E-4</v>
      </c>
    </row>
    <row r="15" spans="1:7" ht="15" customHeight="1">
      <c r="A15" s="21" t="s">
        <v>41</v>
      </c>
      <c r="B15" s="34">
        <v>20729.48</v>
      </c>
      <c r="C15" s="32">
        <v>0.09</v>
      </c>
      <c r="D15" s="29">
        <f>ContratosAdjudicados!C126</f>
        <v>4832.5400000000009</v>
      </c>
      <c r="E15" s="30">
        <f>D15/$D$17</f>
        <v>4.5887943882763334E-4</v>
      </c>
      <c r="F15" s="31">
        <f t="shared" si="2"/>
        <v>-15896.939999999999</v>
      </c>
      <c r="G15" s="33">
        <f t="shared" si="2"/>
        <v>-8.954112056117236E-2</v>
      </c>
    </row>
    <row r="16" spans="1:7" ht="15" customHeight="1">
      <c r="A16" s="20" t="s">
        <v>44</v>
      </c>
      <c r="B16" s="31">
        <v>158054.87</v>
      </c>
      <c r="C16" s="32">
        <v>0.71</v>
      </c>
      <c r="D16" s="29">
        <f>ContratosAdjudicados!C127</f>
        <v>1079290.6099999999</v>
      </c>
      <c r="E16" s="30">
        <f>D16/$D$17</f>
        <v>0.10248529126478703</v>
      </c>
      <c r="F16" s="31">
        <f t="shared" si="2"/>
        <v>921235.73999999987</v>
      </c>
      <c r="G16" s="33">
        <f t="shared" si="2"/>
        <v>-0.60751470873521296</v>
      </c>
    </row>
    <row r="17" spans="1:7" ht="15.75" thickBot="1">
      <c r="A17" s="22" t="s">
        <v>27</v>
      </c>
      <c r="B17" s="23">
        <v>10521365.459999995</v>
      </c>
      <c r="C17" s="32">
        <v>1</v>
      </c>
      <c r="D17" s="23">
        <f>SUM(D7:D16)</f>
        <v>10531175.709999995</v>
      </c>
      <c r="E17" s="24">
        <v>1</v>
      </c>
      <c r="F17" s="23">
        <f t="shared" si="2"/>
        <v>9810.25</v>
      </c>
      <c r="G17" s="33"/>
    </row>
    <row r="18" spans="1:7" ht="15.75" thickTop="1"/>
  </sheetData>
  <mergeCells count="5">
    <mergeCell ref="A1:B1"/>
    <mergeCell ref="A5:A6"/>
    <mergeCell ref="B5:C5"/>
    <mergeCell ref="D5:E5"/>
    <mergeCell ref="F5:G5"/>
  </mergeCells>
  <pageMargins left="0.25" right="0.25" top="0.75" bottom="0.75" header="0.3" footer="0.3"/>
  <pageSetup paperSize="8" fitToHeight="0" orientation="landscape" r:id="rId1"/>
  <headerFooter>
    <oddHeader>&amp;L&amp;"-,Negrita"RESUMEN TRIMESTRAL CONTRATOS SERVICIO DE CONTRATACIÓN 2/T/2019</oddHeader>
    <oddFooter>&amp;RPág.: &amp;P 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opLeftCell="A2" zoomScale="80" zoomScaleNormal="80" workbookViewId="0">
      <selection sqref="A1:B1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23.7109375" bestFit="1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s="27" customFormat="1" ht="18.75">
      <c r="A1" s="73" t="s">
        <v>380</v>
      </c>
      <c r="B1" s="73"/>
      <c r="C1" s="28"/>
    </row>
    <row r="6" spans="1:16" s="2" customFormat="1" ht="30" customHeight="1">
      <c r="A6" s="2" t="s">
        <v>161</v>
      </c>
      <c r="B6" s="2" t="s">
        <v>162</v>
      </c>
      <c r="C6" s="2" t="s">
        <v>163</v>
      </c>
      <c r="D6" s="2" t="s">
        <v>46</v>
      </c>
      <c r="E6" s="2" t="s">
        <v>371</v>
      </c>
      <c r="F6" s="2" t="s">
        <v>372</v>
      </c>
      <c r="G6" s="2" t="s">
        <v>373</v>
      </c>
      <c r="H6" s="2" t="s">
        <v>374</v>
      </c>
      <c r="I6" s="2" t="s">
        <v>375</v>
      </c>
      <c r="J6" s="2" t="s">
        <v>376</v>
      </c>
      <c r="K6" s="2" t="s">
        <v>370</v>
      </c>
      <c r="L6" s="2" t="s">
        <v>164</v>
      </c>
      <c r="M6" s="2" t="s">
        <v>377</v>
      </c>
      <c r="N6" s="2" t="s">
        <v>378</v>
      </c>
      <c r="O6" s="2" t="s">
        <v>87</v>
      </c>
      <c r="P6" s="2" t="s">
        <v>379</v>
      </c>
    </row>
    <row r="7" spans="1:16" ht="30" customHeight="1">
      <c r="A7" s="12" t="s">
        <v>161</v>
      </c>
      <c r="B7" s="1" t="s">
        <v>162</v>
      </c>
      <c r="C7" s="2" t="s">
        <v>163</v>
      </c>
      <c r="D7" s="2" t="s">
        <v>46</v>
      </c>
      <c r="E7" s="3">
        <v>15754.61</v>
      </c>
      <c r="F7" s="3">
        <v>16384.79</v>
      </c>
      <c r="G7" s="4"/>
      <c r="H7" s="4"/>
      <c r="I7" s="4"/>
      <c r="J7" s="4"/>
      <c r="K7" s="16">
        <v>1</v>
      </c>
      <c r="L7" s="2" t="s">
        <v>164</v>
      </c>
      <c r="M7" s="3">
        <v>15754.61</v>
      </c>
      <c r="N7" s="3">
        <v>16384.79</v>
      </c>
      <c r="O7" s="4" t="s">
        <v>87</v>
      </c>
      <c r="P7" s="2" t="s">
        <v>42</v>
      </c>
    </row>
    <row r="8" spans="1:16" ht="30" customHeight="1">
      <c r="A8" s="12" t="s">
        <v>165</v>
      </c>
      <c r="B8" s="1" t="s">
        <v>166</v>
      </c>
      <c r="C8" s="2" t="s">
        <v>163</v>
      </c>
      <c r="D8" s="2" t="s">
        <v>46</v>
      </c>
      <c r="E8" s="3">
        <v>6535.8</v>
      </c>
      <c r="F8" s="3">
        <v>6797.23</v>
      </c>
      <c r="G8" s="4"/>
      <c r="H8" s="4"/>
      <c r="I8" s="4"/>
      <c r="J8" s="4"/>
      <c r="K8" s="16">
        <v>1</v>
      </c>
      <c r="L8" s="2" t="s">
        <v>167</v>
      </c>
      <c r="M8" s="3">
        <v>6535.8</v>
      </c>
      <c r="N8" s="3">
        <v>6797.23</v>
      </c>
      <c r="O8" s="4" t="s">
        <v>157</v>
      </c>
      <c r="P8" s="2" t="s">
        <v>42</v>
      </c>
    </row>
    <row r="9" spans="1:16" ht="30" customHeight="1">
      <c r="A9" s="12" t="s">
        <v>230</v>
      </c>
      <c r="B9" s="1" t="s">
        <v>231</v>
      </c>
      <c r="C9" s="2" t="s">
        <v>163</v>
      </c>
      <c r="D9" s="2" t="s">
        <v>46</v>
      </c>
      <c r="E9" s="3">
        <v>283.64</v>
      </c>
      <c r="F9" s="3">
        <v>343.2</v>
      </c>
      <c r="G9" s="4"/>
      <c r="H9" s="4"/>
      <c r="I9" s="4"/>
      <c r="J9" s="4"/>
      <c r="K9" s="16">
        <v>1</v>
      </c>
      <c r="L9" s="2" t="s">
        <v>232</v>
      </c>
      <c r="M9" s="3">
        <v>283.64</v>
      </c>
      <c r="N9" s="3">
        <v>343.2</v>
      </c>
      <c r="O9" s="4" t="s">
        <v>144</v>
      </c>
      <c r="P9" s="2" t="s">
        <v>42</v>
      </c>
    </row>
    <row r="10" spans="1:16" ht="30" customHeight="1">
      <c r="A10" s="12" t="s">
        <v>247</v>
      </c>
      <c r="B10" s="1" t="s">
        <v>248</v>
      </c>
      <c r="C10" s="2" t="s">
        <v>163</v>
      </c>
      <c r="D10" s="2" t="s">
        <v>46</v>
      </c>
      <c r="E10" s="3">
        <v>122</v>
      </c>
      <c r="F10" s="3">
        <v>147.62</v>
      </c>
      <c r="G10" s="4"/>
      <c r="H10" s="4"/>
      <c r="I10" s="4"/>
      <c r="J10" s="4"/>
      <c r="K10" s="16">
        <v>1</v>
      </c>
      <c r="L10" s="2" t="s">
        <v>249</v>
      </c>
      <c r="M10" s="3">
        <v>122</v>
      </c>
      <c r="N10" s="3">
        <v>147.62</v>
      </c>
      <c r="O10" s="4" t="s">
        <v>138</v>
      </c>
      <c r="P10" s="2" t="s">
        <v>42</v>
      </c>
    </row>
    <row r="11" spans="1:16" ht="30" customHeight="1">
      <c r="A11" s="12" t="s">
        <v>256</v>
      </c>
      <c r="B11" s="1" t="s">
        <v>257</v>
      </c>
      <c r="C11" s="2" t="s">
        <v>163</v>
      </c>
      <c r="D11" s="2" t="s">
        <v>46</v>
      </c>
      <c r="E11" s="3">
        <v>130</v>
      </c>
      <c r="F11" s="3">
        <v>135.19999999999999</v>
      </c>
      <c r="G11" s="4"/>
      <c r="H11" s="4"/>
      <c r="I11" s="4"/>
      <c r="J11" s="4"/>
      <c r="K11" s="16">
        <v>1</v>
      </c>
      <c r="L11" s="2" t="s">
        <v>258</v>
      </c>
      <c r="M11" s="3">
        <v>130</v>
      </c>
      <c r="N11" s="3">
        <v>135.19999999999999</v>
      </c>
      <c r="O11" s="4" t="s">
        <v>181</v>
      </c>
      <c r="P11" s="2" t="s">
        <v>42</v>
      </c>
    </row>
    <row r="12" spans="1:16" ht="30" customHeight="1">
      <c r="A12" s="12" t="s">
        <v>259</v>
      </c>
      <c r="B12" s="1" t="s">
        <v>260</v>
      </c>
      <c r="C12" s="2" t="s">
        <v>163</v>
      </c>
      <c r="D12" s="2" t="s">
        <v>46</v>
      </c>
      <c r="E12" s="3">
        <v>130</v>
      </c>
      <c r="F12" s="3">
        <v>135.19999999999999</v>
      </c>
      <c r="G12" s="4"/>
      <c r="H12" s="4"/>
      <c r="I12" s="4"/>
      <c r="J12" s="4"/>
      <c r="K12" s="16">
        <v>1</v>
      </c>
      <c r="L12" s="2" t="s">
        <v>258</v>
      </c>
      <c r="M12" s="3">
        <v>130</v>
      </c>
      <c r="N12" s="3">
        <v>135.19999999999999</v>
      </c>
      <c r="O12" s="4" t="s">
        <v>181</v>
      </c>
      <c r="P12" s="2" t="s">
        <v>42</v>
      </c>
    </row>
    <row r="13" spans="1:16" ht="30" customHeight="1">
      <c r="A13" s="12" t="s">
        <v>287</v>
      </c>
      <c r="B13" s="1" t="s">
        <v>288</v>
      </c>
      <c r="C13" s="2" t="s">
        <v>163</v>
      </c>
      <c r="D13" s="2" t="s">
        <v>46</v>
      </c>
      <c r="E13" s="3">
        <v>375</v>
      </c>
      <c r="F13" s="3">
        <v>453.75</v>
      </c>
      <c r="G13" s="4"/>
      <c r="H13" s="4"/>
      <c r="I13" s="4"/>
      <c r="J13" s="4"/>
      <c r="K13" s="16">
        <v>1</v>
      </c>
      <c r="L13" s="2" t="s">
        <v>70</v>
      </c>
      <c r="M13" s="3">
        <v>375</v>
      </c>
      <c r="N13" s="3">
        <v>453.75</v>
      </c>
      <c r="O13" s="4" t="s">
        <v>128</v>
      </c>
      <c r="P13" s="2" t="s">
        <v>42</v>
      </c>
    </row>
    <row r="14" spans="1:16" ht="30" customHeight="1">
      <c r="A14" s="12" t="s">
        <v>297</v>
      </c>
      <c r="B14" s="1" t="s">
        <v>298</v>
      </c>
      <c r="C14" s="2" t="s">
        <v>163</v>
      </c>
      <c r="D14" s="2" t="s">
        <v>46</v>
      </c>
      <c r="E14" s="3">
        <v>793</v>
      </c>
      <c r="F14" s="3">
        <v>824.72</v>
      </c>
      <c r="G14" s="4"/>
      <c r="H14" s="4"/>
      <c r="I14" s="4"/>
      <c r="J14" s="4"/>
      <c r="K14" s="16">
        <v>1</v>
      </c>
      <c r="L14" s="2" t="s">
        <v>70</v>
      </c>
      <c r="M14" s="3">
        <v>793</v>
      </c>
      <c r="N14" s="3">
        <v>824.72</v>
      </c>
      <c r="O14" s="4" t="s">
        <v>193</v>
      </c>
      <c r="P14" s="2" t="s">
        <v>42</v>
      </c>
    </row>
    <row r="15" spans="1:16" ht="30" customHeight="1">
      <c r="A15" s="12" t="s">
        <v>321</v>
      </c>
      <c r="B15" s="1" t="s">
        <v>322</v>
      </c>
      <c r="C15" s="2" t="s">
        <v>163</v>
      </c>
      <c r="D15" s="2" t="s">
        <v>46</v>
      </c>
      <c r="E15" s="3">
        <v>3215.36</v>
      </c>
      <c r="F15" s="3">
        <v>3215.36</v>
      </c>
      <c r="G15" s="4"/>
      <c r="H15" s="4"/>
      <c r="I15" s="4"/>
      <c r="J15" s="4"/>
      <c r="K15" s="16">
        <v>1</v>
      </c>
      <c r="L15" s="2" t="s">
        <v>167</v>
      </c>
      <c r="M15" s="3">
        <v>3215.36</v>
      </c>
      <c r="N15" s="3">
        <v>3215.36</v>
      </c>
      <c r="O15" s="4" t="s">
        <v>92</v>
      </c>
      <c r="P15" s="2" t="s">
        <v>42</v>
      </c>
    </row>
    <row r="16" spans="1:16" ht="30" customHeight="1">
      <c r="A16" s="12" t="s">
        <v>323</v>
      </c>
      <c r="B16" s="1" t="s">
        <v>324</v>
      </c>
      <c r="C16" s="2" t="s">
        <v>163</v>
      </c>
      <c r="D16" s="2" t="s">
        <v>46</v>
      </c>
      <c r="E16" s="3">
        <v>178.36</v>
      </c>
      <c r="F16" s="3">
        <v>215.82</v>
      </c>
      <c r="G16" s="4"/>
      <c r="H16" s="4"/>
      <c r="I16" s="4"/>
      <c r="J16" s="4"/>
      <c r="K16" s="16">
        <v>1</v>
      </c>
      <c r="L16" s="2" t="s">
        <v>325</v>
      </c>
      <c r="M16" s="3">
        <v>178.36</v>
      </c>
      <c r="N16" s="3">
        <v>215.82</v>
      </c>
      <c r="O16" s="4" t="s">
        <v>326</v>
      </c>
      <c r="P16" s="2" t="s">
        <v>42</v>
      </c>
    </row>
    <row r="17" spans="1:16" ht="30" customHeight="1">
      <c r="A17" s="12" t="s">
        <v>327</v>
      </c>
      <c r="B17" s="1" t="s">
        <v>328</v>
      </c>
      <c r="C17" s="2" t="s">
        <v>163</v>
      </c>
      <c r="D17" s="2" t="s">
        <v>46</v>
      </c>
      <c r="E17" s="3">
        <v>1446.27</v>
      </c>
      <c r="F17" s="3">
        <v>1749.99</v>
      </c>
      <c r="G17" s="4"/>
      <c r="H17" s="4"/>
      <c r="I17" s="4"/>
      <c r="J17" s="4"/>
      <c r="K17" s="16">
        <v>1</v>
      </c>
      <c r="L17" s="2" t="s">
        <v>325</v>
      </c>
      <c r="M17" s="3">
        <v>1446.27</v>
      </c>
      <c r="N17" s="3">
        <v>1749.99</v>
      </c>
      <c r="O17" s="4" t="s">
        <v>303</v>
      </c>
      <c r="P17" s="2" t="s">
        <v>42</v>
      </c>
    </row>
    <row r="18" spans="1:16" ht="30" customHeight="1">
      <c r="A18" s="12" t="s">
        <v>333</v>
      </c>
      <c r="B18" s="1" t="s">
        <v>334</v>
      </c>
      <c r="C18" s="2" t="s">
        <v>163</v>
      </c>
      <c r="D18" s="2" t="s">
        <v>46</v>
      </c>
      <c r="E18" s="3">
        <v>1244.68</v>
      </c>
      <c r="F18" s="3">
        <v>1506.06</v>
      </c>
      <c r="G18" s="4"/>
      <c r="H18" s="4"/>
      <c r="I18" s="4"/>
      <c r="J18" s="4"/>
      <c r="K18" s="16">
        <v>1</v>
      </c>
      <c r="L18" s="2" t="s">
        <v>70</v>
      </c>
      <c r="M18" s="3">
        <v>1244.68</v>
      </c>
      <c r="N18" s="3">
        <v>1506.06</v>
      </c>
      <c r="O18" s="4" t="s">
        <v>146</v>
      </c>
      <c r="P18" s="2" t="s">
        <v>42</v>
      </c>
    </row>
    <row r="19" spans="1:16" ht="30" customHeight="1">
      <c r="A19" s="12" t="s">
        <v>335</v>
      </c>
      <c r="B19" s="1" t="s">
        <v>336</v>
      </c>
      <c r="C19" s="2" t="s">
        <v>163</v>
      </c>
      <c r="D19" s="2" t="s">
        <v>46</v>
      </c>
      <c r="E19" s="3">
        <v>895.31</v>
      </c>
      <c r="F19" s="3">
        <v>1083.33</v>
      </c>
      <c r="G19" s="4"/>
      <c r="H19" s="4"/>
      <c r="I19" s="4"/>
      <c r="J19" s="4"/>
      <c r="K19" s="16">
        <v>1</v>
      </c>
      <c r="L19" s="2" t="s">
        <v>325</v>
      </c>
      <c r="M19" s="3">
        <v>895.31</v>
      </c>
      <c r="N19" s="3">
        <v>1083.33</v>
      </c>
      <c r="O19" s="4" t="s">
        <v>269</v>
      </c>
      <c r="P19" s="2" t="s">
        <v>42</v>
      </c>
    </row>
    <row r="20" spans="1:16">
      <c r="A20" s="12"/>
      <c r="B20" s="1"/>
      <c r="C20" s="2"/>
      <c r="D20" s="2"/>
      <c r="E20" s="3"/>
      <c r="F20" s="3"/>
      <c r="G20" s="4"/>
      <c r="H20" s="4"/>
      <c r="I20" s="4"/>
      <c r="J20" s="4"/>
      <c r="K20" s="16"/>
      <c r="L20" s="2"/>
      <c r="M20" s="3"/>
      <c r="N20" s="3"/>
      <c r="O20" s="4"/>
      <c r="P20" s="2"/>
    </row>
  </sheetData>
  <mergeCells count="1">
    <mergeCell ref="A1:B1"/>
  </mergeCells>
  <pageMargins left="0.25" right="0.25" top="0.75" bottom="0.75" header="0.3" footer="0.3"/>
  <pageSetup paperSize="8" scale="54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5.140625" bestFit="1" customWidth="1"/>
    <col min="4" max="4" width="21.5703125" bestFit="1" customWidth="1"/>
    <col min="5" max="6" width="21.28515625" style="48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style="35" bestFit="1" customWidth="1"/>
    <col min="12" max="12" width="17.42578125" customWidth="1"/>
    <col min="13" max="13" width="18.85546875" style="48" customWidth="1"/>
    <col min="14" max="14" width="24" style="48" customWidth="1"/>
    <col min="15" max="15" width="18.140625" customWidth="1"/>
    <col min="16" max="16" width="14" customWidth="1"/>
  </cols>
  <sheetData>
    <row r="1" spans="1:16" ht="18.75">
      <c r="A1" s="73" t="s">
        <v>365</v>
      </c>
      <c r="B1" s="73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49" t="s">
        <v>7</v>
      </c>
      <c r="F7" s="49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6" t="s">
        <v>17</v>
      </c>
      <c r="L7" s="2" t="s">
        <v>4</v>
      </c>
      <c r="M7" s="49" t="s">
        <v>11</v>
      </c>
      <c r="N7" s="49" t="s">
        <v>12</v>
      </c>
      <c r="O7" s="2" t="s">
        <v>9</v>
      </c>
      <c r="P7" s="2" t="s">
        <v>10</v>
      </c>
    </row>
    <row r="8" spans="1:16" s="18" customFormat="1" ht="30" customHeight="1">
      <c r="A8" s="18" t="s">
        <v>174</v>
      </c>
      <c r="B8" s="1" t="s">
        <v>175</v>
      </c>
      <c r="C8" s="18" t="s">
        <v>45</v>
      </c>
      <c r="D8" s="18" t="s">
        <v>2</v>
      </c>
      <c r="E8" s="50">
        <v>550.20000000000005</v>
      </c>
      <c r="F8" s="50">
        <v>665.74</v>
      </c>
      <c r="I8" s="42"/>
      <c r="J8" s="44"/>
      <c r="K8" s="18">
        <v>1</v>
      </c>
      <c r="L8" s="1" t="s">
        <v>65</v>
      </c>
      <c r="M8" s="51">
        <v>550.20000000000005</v>
      </c>
      <c r="N8" s="51">
        <v>665.74</v>
      </c>
      <c r="O8" s="46" t="s">
        <v>87</v>
      </c>
      <c r="P8" s="47" t="s">
        <v>42</v>
      </c>
    </row>
    <row r="9" spans="1:16" s="18" customFormat="1" ht="30" customHeight="1">
      <c r="A9" s="18" t="s">
        <v>176</v>
      </c>
      <c r="B9" s="1" t="s">
        <v>177</v>
      </c>
      <c r="C9" s="18" t="s">
        <v>45</v>
      </c>
      <c r="D9" s="18" t="s">
        <v>2</v>
      </c>
      <c r="E9" s="50">
        <v>42.24</v>
      </c>
      <c r="F9" s="50">
        <v>51.11</v>
      </c>
      <c r="I9" s="42"/>
      <c r="J9" s="44"/>
      <c r="K9" s="18">
        <v>1</v>
      </c>
      <c r="L9" s="1" t="s">
        <v>55</v>
      </c>
      <c r="M9" s="51">
        <v>42.24</v>
      </c>
      <c r="N9" s="51">
        <v>51.11</v>
      </c>
      <c r="O9" s="46" t="s">
        <v>87</v>
      </c>
      <c r="P9" s="47" t="s">
        <v>42</v>
      </c>
    </row>
    <row r="10" spans="1:16" ht="30" customHeight="1">
      <c r="A10" t="s">
        <v>180</v>
      </c>
      <c r="B10" t="s">
        <v>71</v>
      </c>
      <c r="C10" t="s">
        <v>45</v>
      </c>
      <c r="D10" t="s">
        <v>2</v>
      </c>
      <c r="E10" s="48">
        <v>237.04</v>
      </c>
      <c r="F10" s="48">
        <v>286.82</v>
      </c>
      <c r="K10" s="35">
        <v>1</v>
      </c>
      <c r="L10" t="s">
        <v>51</v>
      </c>
      <c r="M10" s="52">
        <v>237.04</v>
      </c>
      <c r="N10" s="52">
        <v>286.82</v>
      </c>
      <c r="O10" s="61" t="s">
        <v>181</v>
      </c>
      <c r="P10" s="61" t="s">
        <v>42</v>
      </c>
    </row>
    <row r="11" spans="1:16" ht="30" customHeight="1">
      <c r="A11" t="s">
        <v>182</v>
      </c>
      <c r="B11" t="s">
        <v>183</v>
      </c>
      <c r="C11" t="s">
        <v>45</v>
      </c>
      <c r="D11" t="s">
        <v>2</v>
      </c>
      <c r="E11" s="48">
        <v>240</v>
      </c>
      <c r="F11" s="48">
        <v>290.39999999999998</v>
      </c>
      <c r="K11" s="35">
        <v>1</v>
      </c>
      <c r="L11" t="s">
        <v>51</v>
      </c>
      <c r="M11" s="52">
        <v>240</v>
      </c>
      <c r="N11" s="52">
        <v>290.39999999999998</v>
      </c>
      <c r="O11" s="61" t="s">
        <v>120</v>
      </c>
      <c r="P11" s="61" t="s">
        <v>42</v>
      </c>
    </row>
    <row r="12" spans="1:16" ht="30" customHeight="1">
      <c r="A12" t="s">
        <v>192</v>
      </c>
      <c r="B12" t="s">
        <v>50</v>
      </c>
      <c r="C12" t="s">
        <v>45</v>
      </c>
      <c r="D12" t="s">
        <v>2</v>
      </c>
      <c r="E12" s="48">
        <v>188.16</v>
      </c>
      <c r="F12" s="48">
        <v>227.67</v>
      </c>
      <c r="K12" s="35">
        <v>1</v>
      </c>
      <c r="L12" t="s">
        <v>51</v>
      </c>
      <c r="M12" s="52">
        <v>188.16</v>
      </c>
      <c r="N12" s="52">
        <v>227.67</v>
      </c>
      <c r="O12" s="61" t="s">
        <v>193</v>
      </c>
      <c r="P12" s="61" t="s">
        <v>42</v>
      </c>
    </row>
    <row r="13" spans="1:16" ht="30" customHeight="1">
      <c r="A13" t="s">
        <v>196</v>
      </c>
      <c r="B13" t="s">
        <v>50</v>
      </c>
      <c r="C13" t="s">
        <v>45</v>
      </c>
      <c r="D13" t="s">
        <v>2</v>
      </c>
      <c r="E13" s="48">
        <v>188.16</v>
      </c>
      <c r="F13" s="48">
        <v>227.67</v>
      </c>
      <c r="K13" s="35">
        <v>1</v>
      </c>
      <c r="L13" t="s">
        <v>51</v>
      </c>
      <c r="M13" s="52">
        <v>188.16</v>
      </c>
      <c r="N13" s="52">
        <v>227.67</v>
      </c>
      <c r="O13" s="61" t="s">
        <v>181</v>
      </c>
      <c r="P13" s="61" t="s">
        <v>42</v>
      </c>
    </row>
    <row r="14" spans="1:16" ht="30" customHeight="1">
      <c r="A14" t="s">
        <v>197</v>
      </c>
      <c r="B14" t="s">
        <v>50</v>
      </c>
      <c r="C14" t="s">
        <v>45</v>
      </c>
      <c r="D14" t="s">
        <v>2</v>
      </c>
      <c r="E14" s="48">
        <v>196.84</v>
      </c>
      <c r="F14" s="48">
        <v>238.18</v>
      </c>
      <c r="K14" s="35">
        <v>1</v>
      </c>
      <c r="L14" t="s">
        <v>51</v>
      </c>
      <c r="M14" s="52">
        <v>196.84</v>
      </c>
      <c r="N14" s="52">
        <v>238.18</v>
      </c>
      <c r="O14" s="61" t="s">
        <v>181</v>
      </c>
      <c r="P14" s="61" t="s">
        <v>42</v>
      </c>
    </row>
    <row r="15" spans="1:16" ht="30" customHeight="1">
      <c r="A15" t="s">
        <v>200</v>
      </c>
      <c r="B15" t="s">
        <v>201</v>
      </c>
      <c r="C15" t="s">
        <v>45</v>
      </c>
      <c r="D15" t="s">
        <v>2</v>
      </c>
      <c r="E15" s="48">
        <v>661.16</v>
      </c>
      <c r="F15" s="48">
        <v>800</v>
      </c>
      <c r="K15" s="35">
        <v>1</v>
      </c>
      <c r="L15" t="s">
        <v>74</v>
      </c>
      <c r="M15" s="52">
        <v>661.16</v>
      </c>
      <c r="N15" s="52">
        <v>800</v>
      </c>
      <c r="O15" s="61" t="s">
        <v>144</v>
      </c>
      <c r="P15" s="61">
        <v>12</v>
      </c>
    </row>
    <row r="16" spans="1:16" ht="30" customHeight="1">
      <c r="A16" t="s">
        <v>206</v>
      </c>
      <c r="B16" t="s">
        <v>50</v>
      </c>
      <c r="C16" t="s">
        <v>45</v>
      </c>
      <c r="D16" t="s">
        <v>2</v>
      </c>
      <c r="E16" s="48">
        <v>196.84</v>
      </c>
      <c r="F16" s="48">
        <v>238.18</v>
      </c>
      <c r="K16" s="35">
        <v>1</v>
      </c>
      <c r="L16" t="s">
        <v>51</v>
      </c>
      <c r="M16" s="52">
        <v>196.84</v>
      </c>
      <c r="N16" s="52">
        <v>238.18</v>
      </c>
      <c r="O16" s="61" t="s">
        <v>181</v>
      </c>
      <c r="P16" s="61" t="s">
        <v>42</v>
      </c>
    </row>
    <row r="17" spans="1:16" ht="30" customHeight="1">
      <c r="A17" t="s">
        <v>207</v>
      </c>
      <c r="B17" t="s">
        <v>66</v>
      </c>
      <c r="C17" t="s">
        <v>45</v>
      </c>
      <c r="D17" t="s">
        <v>2</v>
      </c>
      <c r="E17" s="48">
        <v>376.32</v>
      </c>
      <c r="F17" s="48">
        <v>455.35</v>
      </c>
      <c r="K17" s="35">
        <v>1</v>
      </c>
      <c r="L17" t="s">
        <v>51</v>
      </c>
      <c r="M17" s="52">
        <v>376.32</v>
      </c>
      <c r="N17" s="52">
        <v>455.35</v>
      </c>
      <c r="O17" s="61" t="s">
        <v>181</v>
      </c>
      <c r="P17" s="61" t="s">
        <v>42</v>
      </c>
    </row>
    <row r="18" spans="1:16" ht="30" customHeight="1">
      <c r="A18" t="s">
        <v>207</v>
      </c>
      <c r="B18" t="s">
        <v>66</v>
      </c>
      <c r="C18" t="s">
        <v>45</v>
      </c>
      <c r="D18" t="s">
        <v>2</v>
      </c>
      <c r="E18" s="48">
        <v>99.12</v>
      </c>
      <c r="F18" s="48">
        <v>119.94</v>
      </c>
      <c r="K18" s="35">
        <v>1</v>
      </c>
      <c r="L18" t="s">
        <v>51</v>
      </c>
      <c r="M18" s="52">
        <v>99.12</v>
      </c>
      <c r="N18" s="52">
        <v>119.94</v>
      </c>
      <c r="O18" s="61" t="s">
        <v>181</v>
      </c>
      <c r="P18" s="61" t="s">
        <v>42</v>
      </c>
    </row>
    <row r="19" spans="1:16" ht="30" customHeight="1">
      <c r="A19" t="s">
        <v>214</v>
      </c>
      <c r="B19" t="s">
        <v>215</v>
      </c>
      <c r="C19" t="s">
        <v>45</v>
      </c>
      <c r="D19" t="s">
        <v>2</v>
      </c>
      <c r="E19" s="48">
        <v>15789.59</v>
      </c>
      <c r="F19" s="48">
        <v>19105.400000000001</v>
      </c>
      <c r="K19" s="35">
        <v>1</v>
      </c>
      <c r="L19" t="s">
        <v>74</v>
      </c>
      <c r="M19" s="52">
        <v>15789.59</v>
      </c>
      <c r="N19" s="52">
        <v>19105.400000000001</v>
      </c>
      <c r="O19" s="61" t="s">
        <v>87</v>
      </c>
      <c r="P19" s="61" t="s">
        <v>42</v>
      </c>
    </row>
    <row r="20" spans="1:16" ht="30" customHeight="1">
      <c r="A20" t="s">
        <v>220</v>
      </c>
      <c r="B20" t="s">
        <v>54</v>
      </c>
      <c r="C20" t="s">
        <v>45</v>
      </c>
      <c r="D20" t="s">
        <v>2</v>
      </c>
      <c r="E20" s="48">
        <v>320</v>
      </c>
      <c r="F20" s="48">
        <v>387.2</v>
      </c>
      <c r="K20" s="35">
        <v>1</v>
      </c>
      <c r="L20" t="s">
        <v>51</v>
      </c>
      <c r="M20" s="52">
        <v>320</v>
      </c>
      <c r="N20" s="52">
        <v>387.2</v>
      </c>
      <c r="O20" s="61" t="s">
        <v>103</v>
      </c>
      <c r="P20" s="61" t="s">
        <v>42</v>
      </c>
    </row>
    <row r="21" spans="1:16" ht="30" customHeight="1">
      <c r="A21" t="s">
        <v>220</v>
      </c>
      <c r="B21" t="s">
        <v>54</v>
      </c>
      <c r="C21" t="s">
        <v>45</v>
      </c>
      <c r="D21" t="s">
        <v>2</v>
      </c>
      <c r="E21" s="48">
        <v>219.45</v>
      </c>
      <c r="F21" s="48">
        <v>265.52999999999997</v>
      </c>
      <c r="K21" s="35">
        <v>1</v>
      </c>
      <c r="L21" t="s">
        <v>51</v>
      </c>
      <c r="M21" s="52">
        <v>219.45</v>
      </c>
      <c r="N21" s="52">
        <v>265.52999999999997</v>
      </c>
      <c r="O21" s="61" t="s">
        <v>103</v>
      </c>
      <c r="P21" s="61" t="s">
        <v>42</v>
      </c>
    </row>
    <row r="22" spans="1:16" ht="30" customHeight="1">
      <c r="A22" t="s">
        <v>224</v>
      </c>
      <c r="B22" t="s">
        <v>225</v>
      </c>
      <c r="C22" t="s">
        <v>45</v>
      </c>
      <c r="D22" t="s">
        <v>2</v>
      </c>
      <c r="E22" s="48">
        <v>37190.080000000002</v>
      </c>
      <c r="F22" s="48">
        <v>45000</v>
      </c>
      <c r="K22" s="35">
        <v>1</v>
      </c>
      <c r="L22" t="s">
        <v>65</v>
      </c>
      <c r="M22" s="52">
        <v>37190.080000000002</v>
      </c>
      <c r="N22" s="52">
        <v>45000</v>
      </c>
      <c r="O22" s="61" t="s">
        <v>97</v>
      </c>
      <c r="P22" s="61" t="s">
        <v>42</v>
      </c>
    </row>
    <row r="23" spans="1:16" ht="30" customHeight="1">
      <c r="A23" t="s">
        <v>233</v>
      </c>
      <c r="B23" t="s">
        <v>234</v>
      </c>
      <c r="C23" t="s">
        <v>45</v>
      </c>
      <c r="D23" t="s">
        <v>2</v>
      </c>
      <c r="E23" s="48">
        <v>1077.83</v>
      </c>
      <c r="F23" s="48">
        <v>1304.17</v>
      </c>
      <c r="K23" s="35">
        <v>1</v>
      </c>
      <c r="L23" t="s">
        <v>62</v>
      </c>
      <c r="M23" s="52">
        <v>1112.08</v>
      </c>
      <c r="N23" s="52">
        <v>1345.62</v>
      </c>
      <c r="O23" s="61" t="s">
        <v>87</v>
      </c>
      <c r="P23" s="61" t="s">
        <v>42</v>
      </c>
    </row>
    <row r="24" spans="1:16" ht="30" customHeight="1">
      <c r="A24" t="s">
        <v>235</v>
      </c>
      <c r="B24" t="s">
        <v>236</v>
      </c>
      <c r="C24" t="s">
        <v>45</v>
      </c>
      <c r="D24" t="s">
        <v>2</v>
      </c>
      <c r="E24" s="48">
        <v>2440.6</v>
      </c>
      <c r="F24" s="48">
        <v>2953.12</v>
      </c>
      <c r="K24" s="35">
        <v>1</v>
      </c>
      <c r="L24" t="s">
        <v>74</v>
      </c>
      <c r="M24" s="52">
        <v>2440.6</v>
      </c>
      <c r="N24" s="52">
        <v>2953.12</v>
      </c>
      <c r="O24" s="61" t="s">
        <v>97</v>
      </c>
      <c r="P24" s="61" t="s">
        <v>42</v>
      </c>
    </row>
    <row r="25" spans="1:16" ht="30" customHeight="1">
      <c r="A25" t="s">
        <v>244</v>
      </c>
      <c r="B25" t="s">
        <v>245</v>
      </c>
      <c r="C25" t="s">
        <v>45</v>
      </c>
      <c r="D25" t="s">
        <v>2</v>
      </c>
      <c r="E25" s="48">
        <v>372</v>
      </c>
      <c r="F25" s="48">
        <v>450.12</v>
      </c>
      <c r="K25" s="35">
        <v>1</v>
      </c>
      <c r="L25" t="s">
        <v>53</v>
      </c>
      <c r="M25" s="52">
        <v>372</v>
      </c>
      <c r="N25" s="52">
        <v>450.12</v>
      </c>
      <c r="O25" s="61" t="s">
        <v>246</v>
      </c>
      <c r="P25" s="61" t="s">
        <v>42</v>
      </c>
    </row>
    <row r="26" spans="1:16" ht="30" customHeight="1">
      <c r="A26" t="s">
        <v>253</v>
      </c>
      <c r="B26" t="s">
        <v>50</v>
      </c>
      <c r="C26" t="s">
        <v>45</v>
      </c>
      <c r="D26" t="s">
        <v>2</v>
      </c>
      <c r="E26" s="48">
        <v>188.16</v>
      </c>
      <c r="F26" s="48">
        <v>227.67</v>
      </c>
      <c r="K26" s="35">
        <v>1</v>
      </c>
      <c r="L26" t="s">
        <v>51</v>
      </c>
      <c r="M26" s="52">
        <v>188.16</v>
      </c>
      <c r="N26" s="52">
        <v>227.67</v>
      </c>
      <c r="O26" s="61" t="s">
        <v>157</v>
      </c>
      <c r="P26" s="61" t="s">
        <v>42</v>
      </c>
    </row>
    <row r="27" spans="1:16" ht="30" customHeight="1">
      <c r="A27" t="s">
        <v>254</v>
      </c>
      <c r="B27" t="s">
        <v>255</v>
      </c>
      <c r="C27" t="s">
        <v>45</v>
      </c>
      <c r="D27" t="s">
        <v>2</v>
      </c>
      <c r="E27" s="48">
        <v>1968.5</v>
      </c>
      <c r="F27" s="48">
        <v>2381.89</v>
      </c>
      <c r="K27" s="35">
        <v>1</v>
      </c>
      <c r="L27" t="s">
        <v>65</v>
      </c>
      <c r="M27" s="52">
        <v>1968.5</v>
      </c>
      <c r="N27" s="52">
        <v>2381.89</v>
      </c>
      <c r="O27" s="61" t="s">
        <v>146</v>
      </c>
      <c r="P27" s="61" t="s">
        <v>42</v>
      </c>
    </row>
    <row r="28" spans="1:16" ht="30" customHeight="1">
      <c r="A28" t="s">
        <v>261</v>
      </c>
      <c r="B28" t="s">
        <v>50</v>
      </c>
      <c r="C28" t="s">
        <v>45</v>
      </c>
      <c r="D28" t="s">
        <v>2</v>
      </c>
      <c r="E28" s="48">
        <v>188.16</v>
      </c>
      <c r="F28" s="48">
        <v>227.67</v>
      </c>
      <c r="K28" s="35">
        <v>1</v>
      </c>
      <c r="L28" t="s">
        <v>51</v>
      </c>
      <c r="M28" s="52">
        <v>188.16</v>
      </c>
      <c r="N28" s="52">
        <v>227.67</v>
      </c>
      <c r="O28" s="61" t="s">
        <v>246</v>
      </c>
      <c r="P28" s="61" t="s">
        <v>42</v>
      </c>
    </row>
    <row r="29" spans="1:16" ht="30" customHeight="1">
      <c r="A29" t="s">
        <v>274</v>
      </c>
      <c r="B29" t="s">
        <v>275</v>
      </c>
      <c r="C29" t="s">
        <v>45</v>
      </c>
      <c r="D29" t="s">
        <v>2</v>
      </c>
      <c r="E29" s="48">
        <v>1612.1</v>
      </c>
      <c r="F29" s="48">
        <v>1950.64</v>
      </c>
      <c r="K29" s="35">
        <v>1</v>
      </c>
      <c r="L29" t="s">
        <v>62</v>
      </c>
      <c r="M29" s="52">
        <v>1612.1</v>
      </c>
      <c r="N29" s="52">
        <v>1950.64</v>
      </c>
      <c r="O29" s="61" t="s">
        <v>97</v>
      </c>
      <c r="P29" s="61" t="s">
        <v>42</v>
      </c>
    </row>
    <row r="30" spans="1:16" ht="30" customHeight="1">
      <c r="A30" t="s">
        <v>281</v>
      </c>
      <c r="B30" t="s">
        <v>282</v>
      </c>
      <c r="C30" t="s">
        <v>45</v>
      </c>
      <c r="D30" t="s">
        <v>2</v>
      </c>
      <c r="E30" s="48">
        <v>1360.8</v>
      </c>
      <c r="F30" s="48">
        <v>1646.57</v>
      </c>
      <c r="K30" s="35">
        <v>1</v>
      </c>
      <c r="L30" t="s">
        <v>62</v>
      </c>
      <c r="M30" s="52">
        <v>1360.8</v>
      </c>
      <c r="N30" s="52">
        <v>1646.57</v>
      </c>
      <c r="O30" s="61" t="s">
        <v>103</v>
      </c>
      <c r="P30" s="61" t="s">
        <v>42</v>
      </c>
    </row>
    <row r="31" spans="1:16" ht="30" customHeight="1">
      <c r="A31" t="s">
        <v>283</v>
      </c>
      <c r="B31" t="s">
        <v>50</v>
      </c>
      <c r="C31" t="s">
        <v>45</v>
      </c>
      <c r="D31" t="s">
        <v>2</v>
      </c>
      <c r="E31" s="48">
        <v>188.16</v>
      </c>
      <c r="F31" s="48">
        <v>227.67</v>
      </c>
      <c r="K31" s="35">
        <v>1</v>
      </c>
      <c r="L31" t="s">
        <v>51</v>
      </c>
      <c r="M31" s="52">
        <v>188.16</v>
      </c>
      <c r="N31" s="52">
        <v>227.67</v>
      </c>
      <c r="O31" s="61" t="s">
        <v>157</v>
      </c>
      <c r="P31" s="61" t="s">
        <v>42</v>
      </c>
    </row>
    <row r="32" spans="1:16" ht="30" customHeight="1">
      <c r="A32" t="s">
        <v>286</v>
      </c>
      <c r="B32" t="s">
        <v>50</v>
      </c>
      <c r="C32" t="s">
        <v>45</v>
      </c>
      <c r="D32" t="s">
        <v>2</v>
      </c>
      <c r="E32" s="48">
        <v>188.16</v>
      </c>
      <c r="F32" s="48">
        <v>227.67</v>
      </c>
      <c r="K32" s="35">
        <v>1</v>
      </c>
      <c r="L32" t="s">
        <v>51</v>
      </c>
      <c r="M32" s="52">
        <v>188.16</v>
      </c>
      <c r="N32" s="52">
        <v>227.67</v>
      </c>
      <c r="O32" s="61" t="s">
        <v>269</v>
      </c>
      <c r="P32" s="61" t="s">
        <v>42</v>
      </c>
    </row>
    <row r="33" spans="1:16" ht="30" customHeight="1">
      <c r="A33" t="s">
        <v>289</v>
      </c>
      <c r="B33" t="s">
        <v>50</v>
      </c>
      <c r="C33" t="s">
        <v>45</v>
      </c>
      <c r="D33" t="s">
        <v>2</v>
      </c>
      <c r="E33" s="48">
        <v>209.92</v>
      </c>
      <c r="F33" s="48">
        <v>254</v>
      </c>
      <c r="K33" s="35">
        <v>1</v>
      </c>
      <c r="L33" t="s">
        <v>51</v>
      </c>
      <c r="M33" s="52">
        <v>209.92</v>
      </c>
      <c r="N33" s="52">
        <v>254</v>
      </c>
      <c r="O33" s="61" t="s">
        <v>92</v>
      </c>
      <c r="P33" s="61" t="s">
        <v>42</v>
      </c>
    </row>
    <row r="34" spans="1:16" ht="30" customHeight="1">
      <c r="A34" t="s">
        <v>290</v>
      </c>
      <c r="B34" t="s">
        <v>66</v>
      </c>
      <c r="C34" t="s">
        <v>45</v>
      </c>
      <c r="D34" t="s">
        <v>2</v>
      </c>
      <c r="E34" s="48">
        <v>969.47</v>
      </c>
      <c r="F34" s="48">
        <v>1173.06</v>
      </c>
      <c r="K34" s="35">
        <v>1</v>
      </c>
      <c r="L34" t="s">
        <v>51</v>
      </c>
      <c r="M34" s="52">
        <v>969.47</v>
      </c>
      <c r="N34" s="52">
        <v>1173.06</v>
      </c>
      <c r="O34" s="61" t="s">
        <v>157</v>
      </c>
      <c r="P34" s="61" t="s">
        <v>42</v>
      </c>
    </row>
    <row r="35" spans="1:16" ht="30" customHeight="1">
      <c r="A35" t="s">
        <v>290</v>
      </c>
      <c r="B35" t="s">
        <v>66</v>
      </c>
      <c r="C35" t="s">
        <v>45</v>
      </c>
      <c r="D35" t="s">
        <v>2</v>
      </c>
      <c r="E35" s="48">
        <v>147</v>
      </c>
      <c r="F35" s="48">
        <v>177.87</v>
      </c>
      <c r="K35" s="35">
        <v>1</v>
      </c>
      <c r="L35" t="s">
        <v>51</v>
      </c>
      <c r="M35" s="52">
        <v>147</v>
      </c>
      <c r="N35" s="52">
        <v>177.87</v>
      </c>
      <c r="O35" s="61" t="s">
        <v>157</v>
      </c>
      <c r="P35" s="61" t="s">
        <v>42</v>
      </c>
    </row>
    <row r="36" spans="1:16" ht="30" customHeight="1">
      <c r="A36" t="s">
        <v>290</v>
      </c>
      <c r="B36" t="s">
        <v>66</v>
      </c>
      <c r="C36" t="s">
        <v>45</v>
      </c>
      <c r="D36" t="s">
        <v>2</v>
      </c>
      <c r="E36" s="48">
        <v>140</v>
      </c>
      <c r="F36" s="48">
        <v>169.4</v>
      </c>
      <c r="K36" s="35">
        <v>1</v>
      </c>
      <c r="L36" t="s">
        <v>53</v>
      </c>
      <c r="M36" s="52">
        <v>140</v>
      </c>
      <c r="N36" s="52">
        <v>169.4</v>
      </c>
      <c r="O36" s="61" t="s">
        <v>157</v>
      </c>
      <c r="P36" s="61" t="s">
        <v>42</v>
      </c>
    </row>
    <row r="37" spans="1:16" ht="30" customHeight="1">
      <c r="A37" t="s">
        <v>309</v>
      </c>
      <c r="B37" t="s">
        <v>310</v>
      </c>
      <c r="C37" t="s">
        <v>45</v>
      </c>
      <c r="D37" t="s">
        <v>2</v>
      </c>
      <c r="E37" s="48">
        <v>799.23</v>
      </c>
      <c r="F37" s="48">
        <v>967.07</v>
      </c>
      <c r="K37" s="35">
        <v>1</v>
      </c>
      <c r="L37" t="s">
        <v>62</v>
      </c>
      <c r="M37" s="52">
        <v>799.23</v>
      </c>
      <c r="N37" s="52">
        <v>967.07</v>
      </c>
      <c r="O37" s="61" t="s">
        <v>128</v>
      </c>
      <c r="P37" s="61" t="s">
        <v>42</v>
      </c>
    </row>
    <row r="38" spans="1:16" ht="30" customHeight="1">
      <c r="A38" t="s">
        <v>311</v>
      </c>
      <c r="B38" t="s">
        <v>312</v>
      </c>
      <c r="C38" t="s">
        <v>45</v>
      </c>
      <c r="D38" t="s">
        <v>2</v>
      </c>
      <c r="E38" s="48">
        <v>466.65</v>
      </c>
      <c r="F38" s="48">
        <v>564.65</v>
      </c>
      <c r="K38" s="35">
        <v>1</v>
      </c>
      <c r="L38" t="s">
        <v>55</v>
      </c>
      <c r="M38" s="52">
        <v>466.65</v>
      </c>
      <c r="N38" s="52">
        <v>564.65</v>
      </c>
      <c r="O38" s="61" t="s">
        <v>303</v>
      </c>
      <c r="P38" s="61" t="s">
        <v>42</v>
      </c>
    </row>
    <row r="39" spans="1:16" ht="30" customHeight="1">
      <c r="A39" t="s">
        <v>313</v>
      </c>
      <c r="B39" t="s">
        <v>314</v>
      </c>
      <c r="C39" t="s">
        <v>45</v>
      </c>
      <c r="D39" t="s">
        <v>2</v>
      </c>
      <c r="E39" s="48">
        <v>821592.15</v>
      </c>
      <c r="F39" s="48">
        <v>994126.5</v>
      </c>
      <c r="K39" s="35">
        <v>1</v>
      </c>
      <c r="L39" t="s">
        <v>315</v>
      </c>
      <c r="M39" s="52">
        <v>821592.15</v>
      </c>
      <c r="N39" s="52">
        <v>994126.5</v>
      </c>
      <c r="O39" s="61" t="s">
        <v>92</v>
      </c>
      <c r="P39" s="61" t="s">
        <v>42</v>
      </c>
    </row>
    <row r="40" spans="1:16" ht="30" customHeight="1">
      <c r="A40" t="s">
        <v>329</v>
      </c>
      <c r="B40" t="s">
        <v>330</v>
      </c>
      <c r="C40" t="s">
        <v>45</v>
      </c>
      <c r="D40" t="s">
        <v>2</v>
      </c>
      <c r="E40" s="48">
        <v>1537.38</v>
      </c>
      <c r="F40" s="48">
        <v>1860.23</v>
      </c>
      <c r="K40" s="35">
        <v>1</v>
      </c>
      <c r="L40" t="s">
        <v>62</v>
      </c>
      <c r="M40" s="52">
        <v>1537.38</v>
      </c>
      <c r="N40" s="52">
        <v>1860.23</v>
      </c>
      <c r="O40" s="61" t="s">
        <v>146</v>
      </c>
      <c r="P40" s="61" t="s">
        <v>42</v>
      </c>
    </row>
    <row r="41" spans="1:16" ht="30" customHeight="1"/>
    <row r="42" spans="1:16" ht="30" customHeight="1"/>
    <row r="43" spans="1:16" ht="30" customHeight="1"/>
    <row r="44" spans="1:16" ht="30" customHeight="1"/>
    <row r="45" spans="1:16" ht="30" customHeight="1"/>
    <row r="46" spans="1:16" ht="30" customHeight="1"/>
    <row r="47" spans="1:16" ht="30" customHeight="1"/>
    <row r="48" spans="1:16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</sheetData>
  <mergeCells count="1">
    <mergeCell ref="A1:B1"/>
  </mergeCells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73" t="s">
        <v>359</v>
      </c>
      <c r="B1" s="73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25" right="0.25" top="0.75" bottom="0.75" header="0.3" footer="0.3"/>
  <pageSetup paperSize="8" scale="55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style="48" bestFit="1" customWidth="1"/>
    <col min="8" max="8" width="21.42578125" style="48" bestFit="1" customWidth="1"/>
    <col min="9" max="9" width="19.28515625" customWidth="1"/>
  </cols>
  <sheetData>
    <row r="1" spans="1:9" ht="18.75">
      <c r="A1" s="73" t="s">
        <v>364</v>
      </c>
      <c r="B1" s="73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49" t="s">
        <v>29</v>
      </c>
      <c r="H7" s="49" t="s">
        <v>30</v>
      </c>
      <c r="I7" s="2" t="s">
        <v>31</v>
      </c>
    </row>
    <row r="8" spans="1:9" ht="30" customHeight="1">
      <c r="A8" s="1"/>
      <c r="B8" s="1"/>
      <c r="C8" s="1"/>
      <c r="D8" s="1"/>
      <c r="E8" s="1"/>
      <c r="F8" s="1"/>
      <c r="G8" s="55"/>
      <c r="H8" s="55"/>
      <c r="I8" s="1"/>
    </row>
  </sheetData>
  <mergeCells count="1">
    <mergeCell ref="A1:B1"/>
  </mergeCells>
  <pageMargins left="0.25" right="0.25" top="0.75" bottom="0.75" header="0.3" footer="0.3"/>
  <pageSetup paperSize="8" scale="80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92.28515625" style="17" customWidth="1"/>
    <col min="3" max="3" width="19.28515625" style="54" customWidth="1"/>
    <col min="4" max="4" width="21.5703125" bestFit="1" customWidth="1"/>
    <col min="5" max="5" width="21.28515625" customWidth="1"/>
    <col min="6" max="6" width="21.28515625" style="17" customWidth="1"/>
    <col min="7" max="7" width="20.7109375" style="52" bestFit="1" customWidth="1"/>
    <col min="8" max="8" width="20.5703125" style="52" bestFit="1" customWidth="1"/>
    <col min="9" max="9" width="14.5703125" customWidth="1"/>
  </cols>
  <sheetData>
    <row r="1" spans="1:9" ht="18.75">
      <c r="A1" s="73" t="s">
        <v>363</v>
      </c>
      <c r="B1" s="73"/>
    </row>
    <row r="7" spans="1:9" s="2" customFormat="1" ht="30" customHeight="1">
      <c r="A7" s="2" t="s">
        <v>0</v>
      </c>
      <c r="B7" s="2" t="s">
        <v>1</v>
      </c>
      <c r="C7" s="1" t="s">
        <v>5</v>
      </c>
      <c r="D7" s="2" t="s">
        <v>28</v>
      </c>
      <c r="E7" s="2" t="s">
        <v>6</v>
      </c>
      <c r="F7" s="2" t="s">
        <v>4</v>
      </c>
      <c r="G7" s="53" t="s">
        <v>32</v>
      </c>
      <c r="H7" s="53" t="s">
        <v>33</v>
      </c>
      <c r="I7" s="2" t="s">
        <v>34</v>
      </c>
    </row>
    <row r="8" spans="1:9" ht="30" customHeight="1">
      <c r="A8" s="18" t="s">
        <v>337</v>
      </c>
      <c r="B8" s="1" t="s">
        <v>338</v>
      </c>
      <c r="C8" s="18" t="s">
        <v>60</v>
      </c>
      <c r="D8" s="18" t="s">
        <v>339</v>
      </c>
      <c r="E8" s="18" t="s">
        <v>3</v>
      </c>
      <c r="F8" s="1" t="s">
        <v>340</v>
      </c>
      <c r="G8" s="50">
        <v>54376.38</v>
      </c>
      <c r="H8" s="50">
        <v>65795.42</v>
      </c>
      <c r="I8" s="18" t="s">
        <v>181</v>
      </c>
    </row>
    <row r="9" spans="1:9" ht="48" customHeight="1">
      <c r="A9" s="18" t="s">
        <v>341</v>
      </c>
      <c r="B9" s="1" t="s">
        <v>342</v>
      </c>
      <c r="C9" s="18" t="s">
        <v>60</v>
      </c>
      <c r="D9" s="18" t="s">
        <v>343</v>
      </c>
      <c r="E9" s="18" t="s">
        <v>3</v>
      </c>
      <c r="F9" s="1" t="s">
        <v>344</v>
      </c>
      <c r="G9" s="50">
        <v>106456</v>
      </c>
      <c r="H9" s="50">
        <v>128811.76</v>
      </c>
      <c r="I9" s="18" t="s">
        <v>97</v>
      </c>
    </row>
    <row r="10" spans="1:9" ht="48" customHeight="1">
      <c r="A10" s="18" t="s">
        <v>345</v>
      </c>
      <c r="B10" s="1" t="s">
        <v>346</v>
      </c>
      <c r="C10" s="18" t="s">
        <v>60</v>
      </c>
      <c r="D10" s="18" t="s">
        <v>347</v>
      </c>
      <c r="E10" s="18" t="s">
        <v>2</v>
      </c>
      <c r="F10" s="1" t="s">
        <v>348</v>
      </c>
      <c r="G10" s="50">
        <v>5342.67</v>
      </c>
      <c r="H10" s="50">
        <v>6464.63</v>
      </c>
      <c r="I10" s="18" t="s">
        <v>97</v>
      </c>
    </row>
    <row r="11" spans="1:9" ht="30" customHeight="1">
      <c r="A11" s="18" t="s">
        <v>349</v>
      </c>
      <c r="B11" s="1" t="s">
        <v>350</v>
      </c>
      <c r="C11" s="18" t="s">
        <v>60</v>
      </c>
      <c r="D11" s="18" t="s">
        <v>351</v>
      </c>
      <c r="E11" s="18" t="s">
        <v>3</v>
      </c>
      <c r="F11" s="1" t="s">
        <v>352</v>
      </c>
      <c r="G11" s="50">
        <v>44100</v>
      </c>
      <c r="H11" s="50">
        <v>53361</v>
      </c>
      <c r="I11" s="18" t="s">
        <v>151</v>
      </c>
    </row>
    <row r="12" spans="1:9" ht="30" customHeight="1">
      <c r="A12" s="18" t="s">
        <v>353</v>
      </c>
      <c r="B12" s="1" t="s">
        <v>354</v>
      </c>
      <c r="C12" s="18" t="s">
        <v>60</v>
      </c>
      <c r="D12" s="18" t="s">
        <v>355</v>
      </c>
      <c r="E12" s="18" t="s">
        <v>3</v>
      </c>
      <c r="F12" s="1" t="s">
        <v>356</v>
      </c>
      <c r="G12" s="50">
        <v>132000</v>
      </c>
      <c r="H12" s="50">
        <v>159720</v>
      </c>
      <c r="I12" s="18" t="s">
        <v>293</v>
      </c>
    </row>
  </sheetData>
  <mergeCells count="1">
    <mergeCell ref="A1:B1"/>
  </mergeCells>
  <pageMargins left="0.25" right="0.25" top="0.75" bottom="0.75" header="0.3" footer="0.3"/>
  <pageSetup paperSize="8" scale="81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20.5703125" bestFit="1" customWidth="1"/>
    <col min="9" max="9" width="17.42578125" customWidth="1"/>
  </cols>
  <sheetData>
    <row r="1" spans="1:9" ht="18.75">
      <c r="A1" s="73" t="s">
        <v>362</v>
      </c>
      <c r="B1" s="73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32</v>
      </c>
      <c r="H7" s="2" t="s">
        <v>33</v>
      </c>
      <c r="I7" s="2" t="s">
        <v>34</v>
      </c>
    </row>
    <row r="8" spans="1:9" ht="30" customHeight="1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25" right="0.25" top="0.75" bottom="0.75" header="0.3" footer="0.3"/>
  <pageSetup paperSize="8" scale="83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bestFit="1" customWidth="1"/>
    <col min="8" max="8" width="20.5703125" bestFit="1" customWidth="1"/>
    <col min="9" max="9" width="17.42578125" customWidth="1"/>
  </cols>
  <sheetData>
    <row r="1" spans="1:9" ht="18.75">
      <c r="A1" s="73" t="s">
        <v>361</v>
      </c>
      <c r="B1" s="73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35</v>
      </c>
      <c r="H7" s="2" t="s">
        <v>36</v>
      </c>
      <c r="I7" s="2" t="s">
        <v>37</v>
      </c>
    </row>
    <row r="8" spans="1:9" ht="30" customHeight="1">
      <c r="A8" s="1"/>
      <c r="B8" s="1"/>
      <c r="C8" s="2"/>
      <c r="D8" s="2"/>
      <c r="E8" s="3"/>
      <c r="F8" s="3"/>
      <c r="G8" s="15"/>
      <c r="H8" s="15"/>
      <c r="I8" s="4"/>
    </row>
  </sheetData>
  <mergeCells count="1">
    <mergeCell ref="A1:B1"/>
  </mergeCells>
  <pageMargins left="0.25" right="0.25" top="0.75" bottom="0.75" header="0.3" footer="0.3"/>
  <pageSetup paperSize="8" scale="81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="80" zoomScaleNormal="80" workbookViewId="0">
      <selection activeCell="A140" sqref="A140:XFD140"/>
    </sheetView>
  </sheetViews>
  <sheetFormatPr baseColWidth="10" defaultRowHeight="15"/>
  <cols>
    <col min="1" max="1" width="18" bestFit="1" customWidth="1"/>
    <col min="2" max="2" width="86.7109375" customWidth="1"/>
    <col min="3" max="3" width="22" customWidth="1"/>
    <col min="4" max="4" width="21.5703125" bestFit="1" customWidth="1"/>
    <col min="5" max="5" width="21.7109375" style="17" customWidth="1"/>
    <col min="6" max="6" width="22.85546875" style="17" customWidth="1"/>
    <col min="7" max="7" width="18.5703125" style="18" bestFit="1" customWidth="1"/>
  </cols>
  <sheetData>
    <row r="1" spans="1:7" ht="18.75">
      <c r="A1" s="73" t="s">
        <v>360</v>
      </c>
      <c r="B1" s="73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38</v>
      </c>
    </row>
    <row r="8" spans="1:7" ht="30" customHeight="1">
      <c r="A8" s="1"/>
      <c r="B8" s="1"/>
      <c r="C8" s="2"/>
      <c r="D8" s="2"/>
      <c r="E8" s="3"/>
      <c r="F8" s="3"/>
      <c r="G8" s="4"/>
    </row>
    <row r="9" spans="1:7">
      <c r="A9" s="1"/>
      <c r="B9" s="1"/>
      <c r="C9" s="2"/>
      <c r="D9" s="2"/>
      <c r="E9" s="3"/>
      <c r="F9" s="3"/>
      <c r="G9" s="4"/>
    </row>
  </sheetData>
  <mergeCells count="1">
    <mergeCell ref="A1:B1"/>
  </mergeCells>
  <pageMargins left="0.25" right="0.25" top="0.75" bottom="0.75" header="0.3" footer="0.3"/>
  <pageSetup paperSize="8" scale="97" fitToHeight="0" orientation="landscape" r:id="rId1"/>
  <headerFooter>
    <oddHeader>&amp;L&amp;"-,Negrita"RESUMEN TRIMESTRAL CONTRATOS SERVICIO DE CONTRATACIÓN 2/T/2019</oddHeader>
    <oddFooter>&amp;RPág.: &amp;P  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AVARIA PALMA - MARÍA TERESA</cp:lastModifiedBy>
  <cp:lastPrinted>2019-07-15T11:39:53Z</cp:lastPrinted>
  <dcterms:created xsi:type="dcterms:W3CDTF">2015-09-14T06:29:04Z</dcterms:created>
  <dcterms:modified xsi:type="dcterms:W3CDTF">2019-07-17T06:58:32Z</dcterms:modified>
</cp:coreProperties>
</file>