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3916540Z\Documents\Proyectos\Contratacion\Tareas\Listados\TRANS\"/>
    </mc:Choice>
  </mc:AlternateContent>
  <bookViews>
    <workbookView xWindow="0" yWindow="0" windowWidth="24000" windowHeight="9135"/>
  </bookViews>
  <sheets>
    <sheet name="ContratosAdjudicados" sheetId="2" r:id="rId1"/>
    <sheet name="2. Contratos menores" sheetId="26" r:id="rId2"/>
    <sheet name="3. Acuerdo Marco" sheetId="23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22" r:id="rId14"/>
  </sheets>
  <definedNames>
    <definedName name="_xlnm.Print_Titles" localSheetId="0">ContratosAdjudicados!$7:$7</definedName>
  </definedNames>
  <calcPr calcId="152511"/>
</workbook>
</file>

<file path=xl/calcChain.xml><?xml version="1.0" encoding="utf-8"?>
<calcChain xmlns="http://schemas.openxmlformats.org/spreadsheetml/2006/main">
  <c r="C8" i="22" l="1"/>
  <c r="C9" i="22"/>
  <c r="C10" i="22"/>
  <c r="C11" i="22"/>
  <c r="C12" i="22"/>
  <c r="C13" i="22"/>
  <c r="C14" i="22"/>
  <c r="C15" i="22"/>
  <c r="C16" i="22"/>
  <c r="C17" i="22"/>
  <c r="C7" i="22"/>
  <c r="C96" i="2" l="1"/>
  <c r="C86" i="2"/>
  <c r="C87" i="2"/>
  <c r="C88" i="2"/>
  <c r="C89" i="2"/>
  <c r="C90" i="2"/>
  <c r="C91" i="2"/>
  <c r="C92" i="2"/>
  <c r="C94" i="2"/>
  <c r="C95" i="2"/>
  <c r="N84" i="2"/>
  <c r="C93" i="2"/>
  <c r="B18" i="22" l="1"/>
  <c r="D17" i="22" l="1"/>
  <c r="D13" i="22"/>
  <c r="F17" i="22" l="1"/>
  <c r="D16" i="22"/>
  <c r="D15" i="22"/>
  <c r="D14" i="22"/>
  <c r="D12" i="22"/>
  <c r="D11" i="22"/>
  <c r="D10" i="22"/>
  <c r="D8" i="22"/>
  <c r="D7" i="22"/>
  <c r="D9" i="22"/>
  <c r="E8" i="22" l="1"/>
  <c r="E9" i="22"/>
  <c r="D18" i="22"/>
  <c r="C97" i="2"/>
  <c r="E17" i="22" l="1"/>
  <c r="G17" i="22" s="1"/>
  <c r="E13" i="22"/>
  <c r="E15" i="22"/>
  <c r="E12" i="22"/>
  <c r="E16" i="22"/>
  <c r="E10" i="22"/>
  <c r="E7" i="22"/>
  <c r="E11" i="22"/>
  <c r="E14" i="22"/>
  <c r="D88" i="2"/>
  <c r="D93" i="2"/>
  <c r="D87" i="2"/>
  <c r="F8" i="22"/>
  <c r="F9" i="22"/>
  <c r="F16" i="22" l="1"/>
  <c r="F15" i="22"/>
  <c r="F13" i="22"/>
  <c r="F11" i="22"/>
  <c r="F12" i="22" l="1"/>
  <c r="F7" i="22"/>
  <c r="F10" i="22"/>
  <c r="F14" i="22"/>
  <c r="D91" i="2" l="1"/>
  <c r="D90" i="2"/>
  <c r="D94" i="2"/>
  <c r="D96" i="2"/>
  <c r="D92" i="2"/>
  <c r="D89" i="2"/>
  <c r="D86" i="2"/>
  <c r="D97" i="2"/>
  <c r="D95" i="2"/>
  <c r="G15" i="22" l="1"/>
  <c r="G9" i="22"/>
  <c r="G8" i="22"/>
  <c r="G12" i="22"/>
  <c r="G7" i="22"/>
  <c r="G14" i="22"/>
  <c r="G10" i="22"/>
  <c r="G16" i="22"/>
  <c r="F18" i="22"/>
  <c r="G13" i="22"/>
  <c r="G11" i="22"/>
</calcChain>
</file>

<file path=xl/sharedStrings.xml><?xml version="1.0" encoding="utf-8"?>
<sst xmlns="http://schemas.openxmlformats.org/spreadsheetml/2006/main" count="1259" uniqueCount="330">
  <si>
    <t>EXPEDIENTE</t>
  </si>
  <si>
    <t>OBJETO</t>
  </si>
  <si>
    <t>C - Suministros</t>
  </si>
  <si>
    <t>E - Servicios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</si>
  <si>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</si>
  <si>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</si>
  <si>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</si>
  <si>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</si>
  <si>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</si>
  <si>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</si>
  <si>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</si>
  <si>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</si>
  <si>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</si>
  <si>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</si>
  <si>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</si>
  <si>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</si>
  <si>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</si>
  <si>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</si>
  <si>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</si>
  <si>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</si>
  <si>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</si>
  <si>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</si>
  <si>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</si>
  <si>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</si>
  <si>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</si>
  <si>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</si>
  <si>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</si>
  <si>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</si>
  <si>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</si>
  <si>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</si>
  <si>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</si>
  <si>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</si>
  <si>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</si>
  <si>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</si>
  <si>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</si>
  <si>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</si>
  <si>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</si>
  <si>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</si>
  <si>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</si>
  <si>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</si>
  <si>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</si>
  <si>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ADJUDICACIÓN DIRECTA</t>
  </si>
  <si>
    <t/>
  </si>
  <si>
    <t>DIFERENCIA</t>
  </si>
  <si>
    <t>DERIVADO ACUERDO MARCO</t>
  </si>
  <si>
    <t>Derivado acuerdo marco</t>
  </si>
  <si>
    <t>ADQUISICIÓN DE UNA SILLA (ACUERDO MARCO)</t>
  </si>
  <si>
    <t>Impacto Valencia S.L. (Integral)</t>
  </si>
  <si>
    <t>Adjudicación directa</t>
  </si>
  <si>
    <t>Pallardo, S.A.</t>
  </si>
  <si>
    <t>ADQUISICIÓN DIVERSO MOBILIARIO (ACUERDO MARCO)</t>
  </si>
  <si>
    <t>ANTONIO MARTINEZ GALLEGO</t>
  </si>
  <si>
    <t>Prórroga</t>
  </si>
  <si>
    <t>ADJUDICACIÓN CENTRALIZADA</t>
  </si>
  <si>
    <t>Office Depot,S.L</t>
  </si>
  <si>
    <t>Abierto simplificado</t>
  </si>
  <si>
    <t xml:space="preserve"> DERIVADO ACUERDO MARCO</t>
  </si>
  <si>
    <t>Abierto supersimplificado</t>
  </si>
  <si>
    <t>LIBROS TIRANT LO BLANCH, S.L.U</t>
  </si>
  <si>
    <t>Abierto ordinario</t>
  </si>
  <si>
    <t>ABIERTO SUPERSIMPLIFICADO</t>
  </si>
  <si>
    <t>ABIERTO SIMPLIFICADO</t>
  </si>
  <si>
    <t>Z1 - Contratos Patrimoniales</t>
  </si>
  <si>
    <t>Adjudicación centralizada</t>
  </si>
  <si>
    <t>296/18/AC</t>
  </si>
  <si>
    <t xml:space="preserve">ACUERDO MARCO PARA EL SUMINISTRO DE "MATERIAL DE OFICINA NO INVENTARIABLE  Y MÁQUINAS DE OFICINA PARA LA DIPUTACIÓN DE VALENCIA" </t>
  </si>
  <si>
    <t>03/05/19</t>
  </si>
  <si>
    <t>26/08/19</t>
  </si>
  <si>
    <t>ACIERTOS VALENCIA, SA</t>
  </si>
  <si>
    <t>PAPELERIA Y MATERIAL DE OFICINA JCR S.L.</t>
  </si>
  <si>
    <t>ALB EL ARTE S.L.</t>
  </si>
  <si>
    <t>INFOPRODUCTS SL</t>
  </si>
  <si>
    <t>ADQUISICIÓN MATERIAL DE OFICINA PARA VARIOS SERVICIOS DE LA DIPUTACIÓN</t>
  </si>
  <si>
    <t>20/09/19</t>
  </si>
  <si>
    <t>I - Privados</t>
  </si>
  <si>
    <t>Resolución</t>
  </si>
  <si>
    <t>18/07/19</t>
  </si>
  <si>
    <t>JULIO 2019- SEPTIEMBRE 2019</t>
  </si>
  <si>
    <t>PMC GRUP 1985, SA</t>
  </si>
  <si>
    <t>20/12/19</t>
  </si>
  <si>
    <t>487/18/JV</t>
  </si>
  <si>
    <t>SERVICIO DE IMPRESIÓN Y ENCUADERNACIÓN DEL CATÁLOGO DE LA EXPOSICIÓN MARE DELS DESEMPARATS DEL MUSEO VALENCIANO DE LA ILUSTRACIÓN Y LA MODERNIDAD (MuVIM)</t>
  </si>
  <si>
    <t>14/03/19</t>
  </si>
  <si>
    <t>La Imprenta Comunicacion Grafica, S.L.</t>
  </si>
  <si>
    <t>11/12/19</t>
  </si>
  <si>
    <t>384/18/AM</t>
  </si>
  <si>
    <t>MUSEOGRAFIA DE LA EXPOSICION "FALTAR O MORIR" DEL MUSEU VALENCIÀ D'ETNOLOGIA</t>
  </si>
  <si>
    <t>GBX GLOBAL PROJECTS, SL</t>
  </si>
  <si>
    <t>16/12/19</t>
  </si>
  <si>
    <t>394/18/AM</t>
  </si>
  <si>
    <t>MONITORES PARA EL SERVICIO DE COMEDOR ESCOLAR Y TIEMPO LIBRE EN EL COLEGIO IVAF-LUIS FORTICH</t>
  </si>
  <si>
    <t>30/05/19</t>
  </si>
  <si>
    <t>EUREKA FORMACION, OCIO Y TIEMPO LIBRE, SL</t>
  </si>
  <si>
    <t>04/10/19</t>
  </si>
  <si>
    <t>9/19/JMF</t>
  </si>
  <si>
    <t>CONTRATO DE SEGURO DE RESPONSABILIDAD CIVIL GENERAL</t>
  </si>
  <si>
    <t>22/05/19</t>
  </si>
  <si>
    <t>Mapfre</t>
  </si>
  <si>
    <t>11/10/19</t>
  </si>
  <si>
    <t>37/19/FNP</t>
  </si>
  <si>
    <t xml:space="preserve"> MANTENIMIENTO SISTEMAS INFORMATICOS  GESTION PATRIMONIO CULTURAL SERVICIOS DIPUTACION</t>
  </si>
  <si>
    <t>29/07/19</t>
  </si>
  <si>
    <t>INFORMATICA DE ALCANCE, SLU</t>
  </si>
  <si>
    <t>12/12/19</t>
  </si>
  <si>
    <t>145/19/BDM</t>
  </si>
  <si>
    <t>CONTRATACIÓN DEL SERVICIO DE GESTIÓN Y DIRECCIÓN DE LA ESCUELA DE TEATRO ESCALANTE 2019/2021</t>
  </si>
  <si>
    <t>09/07/19</t>
  </si>
  <si>
    <t>ESCUELA DEL ACTOR SL</t>
  </si>
  <si>
    <t>30/10/19</t>
  </si>
  <si>
    <t>64/19/FNP</t>
  </si>
  <si>
    <t>Mantenimiento del sistema Absysnet</t>
  </si>
  <si>
    <t>Negociado sin publicidad</t>
  </si>
  <si>
    <t>Baratz Servicios De Teledocumentacion S.A</t>
  </si>
  <si>
    <t>23/12/19</t>
  </si>
  <si>
    <t>67/19/EVA</t>
  </si>
  <si>
    <t>SERVICIO DE MANTENIMIENTO WINPLUS</t>
  </si>
  <si>
    <t>Informatica Del Este S.L.</t>
  </si>
  <si>
    <t>19/11/19</t>
  </si>
  <si>
    <t>290/19/ABO</t>
  </si>
  <si>
    <t>SERVICIO DE TIENDA DE LOS MUSEOS DE LA BENEFICENCIA Y DEL MUSEO VALENCIANO DE LA ILUSTRACIÓN Y LA MODERNIDAD (MuVIM)</t>
  </si>
  <si>
    <t>F - Administraciones especiales</t>
  </si>
  <si>
    <t>Librería Dada</t>
  </si>
  <si>
    <t>21/11/19</t>
  </si>
  <si>
    <t>CAVEA PATRIMONIO CULTURAL SL</t>
  </si>
  <si>
    <t>155/19/ECB</t>
  </si>
  <si>
    <t>Adquisición de una furgoneta para el Museu Valencia d'Etnologia</t>
  </si>
  <si>
    <t>22/07/19</t>
  </si>
  <si>
    <t>SAIPA MOTOR SL</t>
  </si>
  <si>
    <t>03/12/19</t>
  </si>
  <si>
    <t>166/19/AC</t>
  </si>
  <si>
    <t>ADQUISICIÓN DE UN ARCHIVADOR DE PLANOS</t>
  </si>
  <si>
    <t>01/10/19</t>
  </si>
  <si>
    <t>175/19/BC</t>
  </si>
  <si>
    <t>PREPRODUCCIÓN, PRODUCCIÓN,GRABACIÓN Y POSTPRODUCCIÓN DE DOCE PRODUCCIONES AUDIOVISUALES, INCLUIDAS DENTRO DEL PROYECTO «VALÈNCIA ÉS MÚSICA».</t>
  </si>
  <si>
    <t>09/08/19</t>
  </si>
  <si>
    <t>DEX MEDIA PRODUCCIONES SL</t>
  </si>
  <si>
    <t>04/12/19</t>
  </si>
  <si>
    <t>177/19/ECB</t>
  </si>
  <si>
    <t>DIGITALIZACIÓN BOP DE VALENCIA 1833 A 1971</t>
  </si>
  <si>
    <t>LIBNOVA SL</t>
  </si>
  <si>
    <t>433/19/JEGG</t>
  </si>
  <si>
    <t>Asistencia técnica para la ejecución y montaje de la exposición temporal "El temps dels visigots al territori de València"</t>
  </si>
  <si>
    <t>19/09/19</t>
  </si>
  <si>
    <t>PATRIMONIO INTELIGENTE, SL</t>
  </si>
  <si>
    <t>29/11/19</t>
  </si>
  <si>
    <t>195/19/AC</t>
  </si>
  <si>
    <t>ADQUISICIÓN DIVERSO MOBILIARIO (ACUERDO MOBILIARIO)</t>
  </si>
  <si>
    <t>209/19/TC</t>
  </si>
  <si>
    <t>INSTALACION DE STAND INSTITUCIONAL DE LA DIPUTACION DE VALENCIA EN LA FERIA EXPOJOVE 2019-2020 Y EJECUCIÓN DE ACTIVIDADES PROGRAMADAS DE ANIMACION</t>
  </si>
  <si>
    <t>07/10/19</t>
  </si>
  <si>
    <t>IMAGINA DESIGN, SL</t>
  </si>
  <si>
    <t>10/12/19</t>
  </si>
  <si>
    <t>210/19/RCF</t>
  </si>
  <si>
    <t>SUMINISTRO DE UNA MAQUINA LIMPIA PLAYAS  CON DESTINO AL SERVICIO DE LIMPIEZA DE PLAYAS DE LA SECCION DE PLAYAS Y JARDINERÍA</t>
  </si>
  <si>
    <t>24/10/19</t>
  </si>
  <si>
    <t>AGRO ATES, SL</t>
  </si>
  <si>
    <t>13/12/19</t>
  </si>
  <si>
    <t>211/19/AC</t>
  </si>
  <si>
    <t>ADQUISICIÓN DE DOS ARMARIOS (ACUERDO MARCO)</t>
  </si>
  <si>
    <t>14/10/19</t>
  </si>
  <si>
    <t>215/19/RG</t>
  </si>
  <si>
    <t>ADQUISICIÓN DE MATERIAL DE OFICINA PARA LOS DISTINTOS SERVICIOS DE LA DIPUTACIÓN</t>
  </si>
  <si>
    <t>José M. Torres candel</t>
  </si>
  <si>
    <t>28/10/19</t>
  </si>
  <si>
    <t>219/19/AC</t>
  </si>
  <si>
    <t>ADQUISICIÓN FRIGORÍFICO OFICINA</t>
  </si>
  <si>
    <t>16/10/19</t>
  </si>
  <si>
    <t>220/19/AC</t>
  </si>
  <si>
    <t>223/19/AC</t>
  </si>
  <si>
    <t>226/19/AC</t>
  </si>
  <si>
    <t>238/19/RG</t>
  </si>
  <si>
    <t>ADQUISICIÓN DE UN SELLO PARA EL GABINETE DE COOPERACIÓN MUNICIPAL</t>
  </si>
  <si>
    <t>07/11/19</t>
  </si>
  <si>
    <t>242/19/RG</t>
  </si>
  <si>
    <t>ADQUISICIÓN DE UNA PIZARRA PARA EL IAM</t>
  </si>
  <si>
    <t>05/11/19</t>
  </si>
  <si>
    <t>245/19/AC</t>
  </si>
  <si>
    <t>26/11/19</t>
  </si>
  <si>
    <t>248/19/RG</t>
  </si>
  <si>
    <t>SUSCRIPCIÓN CONTRATACIÓN ADMINISTRATIVA ON LINE</t>
  </si>
  <si>
    <t>Suscripciones directas</t>
  </si>
  <si>
    <t>WOLTERS KLUVER ESPAÑA,SA</t>
  </si>
  <si>
    <t>250/19/RG</t>
  </si>
  <si>
    <t>ADQUISICIÓN PIZARRA BLANCA PARA EL GABINETE DEL DIPUTADO DE HACIENDA</t>
  </si>
  <si>
    <t>251/19/RG</t>
  </si>
  <si>
    <t>ADQUISICIÓN DE UN SELLO DE CAUCHO PARA EL VICESECRETARIO</t>
  </si>
  <si>
    <t>252/19/RG</t>
  </si>
  <si>
    <t>ADQUISICIÓN DE UN LIBRO SOBRE EL RÉGIMEN JURÍDICO DE LAS SUBVENCIONES EN EL ÁMBITO LOCAL</t>
  </si>
  <si>
    <t>254/19/RG</t>
  </si>
  <si>
    <t>ADQUISICIÓN 3 LIBROS ON LINE PARA COOPERACIÓN MUNICIPAL</t>
  </si>
  <si>
    <t>256/19/AC</t>
  </si>
  <si>
    <t>ADQUISICIÓN DE 6 SILLAS (ACUERDO MARCO)</t>
  </si>
  <si>
    <t>257/19/AC</t>
  </si>
  <si>
    <t>ADQUISICIÓN SILLA ERGONÓMICA RESPALDO MALLA</t>
  </si>
  <si>
    <t>05/12/19</t>
  </si>
  <si>
    <t>258/19/RG</t>
  </si>
  <si>
    <t>ADQUISICIÓN DE UN DICCIONARIO DE VALENCIANO PARA EL SERVICIO DE MEDIO AMBIENT</t>
  </si>
  <si>
    <t>259/19/RG</t>
  </si>
  <si>
    <t>ADQUISICIÓN DE UNA PIZARRA</t>
  </si>
  <si>
    <t>260/19/RG</t>
  </si>
  <si>
    <t>MATERIAL DE OFICINA PARA LOS SERVICIOS DE LA DIPUTACIÓN</t>
  </si>
  <si>
    <t>264/19/AC</t>
  </si>
  <si>
    <t>ADQUISICIÓN DE UNA DESTRUCTORA</t>
  </si>
  <si>
    <t>12/11/19</t>
  </si>
  <si>
    <t>265/19/RG</t>
  </si>
  <si>
    <t>268/19/AC</t>
  </si>
  <si>
    <t>ADQUISICIÓN DE UN SILLÓN</t>
  </si>
  <si>
    <t>270/19/AC</t>
  </si>
  <si>
    <t>ADQUISICIÓN 4 TABURETES (ECOPOSTURAL)</t>
  </si>
  <si>
    <t>273/19/AC</t>
  </si>
  <si>
    <t>ADQUISICIÓN UN ARMARIO</t>
  </si>
  <si>
    <t>277/19/RG</t>
  </si>
  <si>
    <t>MATERIAL DE OFICINA PARA LOS DISTINTOS SERVICIOS DE LA DIPUTACIÓN</t>
  </si>
  <si>
    <t>278/19/RG</t>
  </si>
  <si>
    <t>MATERIAL DE OFICINA PARA EL SERVICIO DE ASISTENCIA TÉCNICA A MUNICIPIOS</t>
  </si>
  <si>
    <t>279/19/RG</t>
  </si>
  <si>
    <t>ADQUISICIÓN DE TRES SELLOS DE CAUCHO PARA EL GABINETE DE DIVERSIDAD COMARCAS Y MOVILIDAD SOSTENIBLE</t>
  </si>
  <si>
    <t>280/19/RG</t>
  </si>
  <si>
    <t>ADQUISICIÓN DE TRES SELLOS DE CAUCHO PARA EL MUSEO TAURINO</t>
  </si>
  <si>
    <t>283/19/AC</t>
  </si>
  <si>
    <t>ADQUISICIÓN DE UN MICROONDAS</t>
  </si>
  <si>
    <t>22/11/19</t>
  </si>
  <si>
    <t>284/19/AC</t>
  </si>
  <si>
    <t>ADQUISICIÓN DE UNA ENCUADERNADORA</t>
  </si>
  <si>
    <t>288/19/RG</t>
  </si>
  <si>
    <t>GASTOS DE FRANQUEO CARTA CERTIFICADA</t>
  </si>
  <si>
    <t>SOCIEDAD ESTATAL DE CORREOS</t>
  </si>
  <si>
    <t>25/10/19</t>
  </si>
  <si>
    <t>219/19/FNP</t>
  </si>
  <si>
    <t>Suministro cabina ALMACENAMIENTO SAN. IBM Storwize. V7000</t>
  </si>
  <si>
    <t>BT ESPAÑA CIA SERVICIOS GLOBALES DE TELECOMUNICACIONES SAU</t>
  </si>
  <si>
    <t>289/19/RG</t>
  </si>
  <si>
    <t>ADQUISICIÓN SELLOS DE CAUCHO PARA LA CORPORACIÓN</t>
  </si>
  <si>
    <t>290/19/RG</t>
  </si>
  <si>
    <t>MATERIAL DE OFICINA DENTRO DEL ACUERDO MARCO MES DE SEPTIEMBRE - OFFICE DEPOT</t>
  </si>
  <si>
    <t>293/19/RG</t>
  </si>
  <si>
    <t>294/19/RG</t>
  </si>
  <si>
    <t>ADQUISICIÓN DE DOS SELLOS DE CAUCHO PARA EL SERVICIO DE ASISTENCIA TÉCNICA A MUNICIPIOS</t>
  </si>
  <si>
    <t>296/19/RG</t>
  </si>
  <si>
    <t>ADQUISICIÓN DE MATERIAL DE OFICINA PARA EL SERVICIO DE GESTIÓN TRIBUTARIA</t>
  </si>
  <si>
    <t>301/19/RG</t>
  </si>
  <si>
    <t>ADQUISICIÓN DE UN SELLO DE CAUCHO PARA LA INSTITUCIÓN ALFONSO EL MAGNÁNIMO</t>
  </si>
  <si>
    <t>303/19/RG</t>
  </si>
  <si>
    <t>ADQUISICIÓN DE MATERIAL DE OFICINA PARA EL IVAF</t>
  </si>
  <si>
    <t>308/19/RG</t>
  </si>
  <si>
    <t>SUSCRIPCIÓN DIARIO LEVANTE 2020 PARA EL SERVICIO DE COMUNICACIÓN Y RELACIONES EXTERIORES Y PARA EL HOSPITAL PSIQUIÁTRICO DE BÉTERA</t>
  </si>
  <si>
    <t>Contrato menor</t>
  </si>
  <si>
    <t>Editorial De La Prensa Valenciana S.A.</t>
  </si>
  <si>
    <t>309/19/RG</t>
  </si>
  <si>
    <t>SUSCRIPCIÓN DIARIO LAS PROVINCIAS AÑO 2020 PARA EL SERVICIO DE COMUNICACIÓN Y RELACIONES EXTERIORES Y PARA EL HOSPITAL PSIQUIÁTRICO DE BÉTERA</t>
  </si>
  <si>
    <t>Federico Domenech, S.A.</t>
  </si>
  <si>
    <t>314/19/RG</t>
  </si>
  <si>
    <t>SUSCRIPCIÓN 2020 LIBRO "TODO PROCEDIMIENTO TRIBUTARIO"</t>
  </si>
  <si>
    <t>228/19/JZC</t>
  </si>
  <si>
    <t>SUMINISTRO DE 8 ORDENADORES (AM 02/2016)</t>
  </si>
  <si>
    <t>Inforein, SA</t>
  </si>
  <si>
    <t>229/19/JZC</t>
  </si>
  <si>
    <t>SUMINISTRO DE 38 MONITORES</t>
  </si>
  <si>
    <t>Fujitsu Tecnhology Solutions, SA</t>
  </si>
  <si>
    <t>230/19/JZC</t>
  </si>
  <si>
    <t>SUMINISTRO DE 38 ORDENADORES</t>
  </si>
  <si>
    <t>HP PRINTING AND COMPUTING SOLUTIONS SLU</t>
  </si>
  <si>
    <t>320/19/RG</t>
  </si>
  <si>
    <t>MATERIAL DE OFICINA PARA EL SERVICIO DE CARRETERAS</t>
  </si>
  <si>
    <t>327/19/RG</t>
  </si>
  <si>
    <t>ADQUISICIÓN DE 6 SELLOS DE CAUCHO AUTOMÁTICOS PARA EL SERVICIO DE PATRIMONIO</t>
  </si>
  <si>
    <t>Alepuz S.L.</t>
  </si>
  <si>
    <t>328/19/RG</t>
  </si>
  <si>
    <t>ADQUISICIÓN DE UN SELLO DE CAUCHO PARA INTERVENCIÓN</t>
  </si>
  <si>
    <t>337/19/RG</t>
  </si>
  <si>
    <t>ADQUISICIÓN DE DOS SELLOS DE CAUCHO PARA EL GRUPO SOCIALISTA</t>
  </si>
  <si>
    <t>343/19/AC</t>
  </si>
  <si>
    <t>SUSCRIPCIÓN ANUAL AÑO 2019 DIARIO ABC</t>
  </si>
  <si>
    <t>DIARIO ABC, SL</t>
  </si>
  <si>
    <t>185/19/PS</t>
  </si>
  <si>
    <t xml:space="preserve">PRORROGA SERVICIO DE COMEDOR ESCOLAR DE LA ESCUELA DE VITICULTURA Y ENOLOGIA DE REQUENA </t>
  </si>
  <si>
    <t>223/16/PS</t>
  </si>
  <si>
    <t>CAPS CUIDADADORES SLU</t>
  </si>
  <si>
    <t>281/19/PS</t>
  </si>
  <si>
    <t>PRORROGA SERVICIO DE MANTENIMIENTO DE DIVERSOS APLICATIVOS INFORMATICOS</t>
  </si>
  <si>
    <t>259/16/PS</t>
  </si>
  <si>
    <t>Aytos Soluciones Informáticas SLU</t>
  </si>
  <si>
    <t>31/10/19</t>
  </si>
  <si>
    <t>282/19/RCF</t>
  </si>
  <si>
    <t>PRORROGA "APOYO A LA ASISTENCIA Y AL PROCESO DE LOGISTICA DEL EQUIPAMIENTO INFORMÁTICO PARA LA DIPUTACION DE VALENCIA</t>
  </si>
  <si>
    <t>11/17/TC</t>
  </si>
  <si>
    <t>Sat Inforlingua S.L.</t>
  </si>
  <si>
    <t>14/11/19</t>
  </si>
  <si>
    <t>334/19/PS</t>
  </si>
  <si>
    <t>PRÓRROGA PRODUCCIÓN SISTEMAS INFORMÁTICOS GESTIONADOS POR EL SERVICIO DE INFORMÁTICA</t>
  </si>
  <si>
    <t>94/17/FNP</t>
  </si>
  <si>
    <t>Specialist Computer Centres Solutions Sl</t>
  </si>
  <si>
    <t>383/18/TC</t>
  </si>
  <si>
    <t>RESOLUCIÓN DEL CONTRATO DE RESOLUCION DE PROYECTO DE TERMINACIÓN DEL PLAN GENERAL DE BOCAIRENT (VALENCIA)</t>
  </si>
  <si>
    <t>69/12/TC</t>
  </si>
  <si>
    <t>GESTIO INTEGRAL DE SERVEIS LA COSTERA S.L.</t>
  </si>
  <si>
    <t>04/11/19</t>
  </si>
  <si>
    <t>94/19/AM</t>
  </si>
  <si>
    <t>RESOLUCION Y LIQUIDACION CONTRATO: "REDACCION PLAN GENERAL DE BENISSUERA: PLAN GENERAL ESTRUCTURAL Y PLAN DE ORDENACION PORMENORIZADA"</t>
  </si>
  <si>
    <t>62/17/AM</t>
  </si>
  <si>
    <t>PLANIFICA URBANISMO Y GESTION</t>
  </si>
  <si>
    <t>194/19/MNC</t>
  </si>
  <si>
    <t>Arrendamiento de un local en Xàtiva para ubicar una oficina de Gestión Tributaria.</t>
  </si>
  <si>
    <t>22/08/19</t>
  </si>
  <si>
    <t>379/19/ABO</t>
  </si>
  <si>
    <t>Servicio de cafetería sita en La Beneficencia</t>
  </si>
  <si>
    <t>22/10/19</t>
  </si>
  <si>
    <t>25/11/19</t>
  </si>
  <si>
    <t>397/19/ABO</t>
  </si>
  <si>
    <t>Servicio de colocación y retirada de sillas y mesas para las actividades de La Beneficencia y el MuVIM</t>
  </si>
  <si>
    <t>10/10/19</t>
  </si>
  <si>
    <t>SUSCRIPCIONES DIRECTAS</t>
  </si>
  <si>
    <t>OCTUBRE 2019- DICIEMBRE 2019</t>
  </si>
  <si>
    <t>SUSCRIPCIONES</t>
  </si>
  <si>
    <t>1. CONTRATOS ADJUDICADOS (OCTUBRE 2019  - DICIEMBRE 2019)</t>
  </si>
  <si>
    <t>Lote 2 12 Lote 1 8</t>
  </si>
  <si>
    <t>2. CONTRATOS MENORES (OCTUBRE 2019  - DICIEMBRE 2019)</t>
  </si>
  <si>
    <t>3. CONTRATOS ADJUDICADOS DERIVADOS DE ACUERDO MARCO (OCTUBRE 2019  - DICIEMBRE 2019)</t>
  </si>
  <si>
    <t>4. DESISTIMIENTOS/RENUNCIAS (OCTUBRE 2019  - DICIEMBRE 2019)</t>
  </si>
  <si>
    <t>5. MODIFICACIONES CONTRATOS (OCTUBRE 2019  - DICIEMBRE 2019)</t>
  </si>
  <si>
    <t>6. PRÓRROGAS CONTRATOS (OCTUBRE 2019  - DICIEMBRE 2019)</t>
  </si>
  <si>
    <t>7. PRÓRROGAS Y REVISIONES DE PRECIOS (OCTUBRE 2019  - DICIEMBRE 2019)</t>
  </si>
  <si>
    <t>8. REVISIÓN DE PRECIOS (OCTUBRE 2019  - DICIEMBRE 2019)</t>
  </si>
  <si>
    <t>9. RESOLUCIONES DE CONTRATOS (OCTUBRE 2019  - DICIEMBRE 2019)</t>
  </si>
  <si>
    <t>10. CESIONES DE CONTRATOS (OCTUBRE 2019  - DICIEMBRE 2019)</t>
  </si>
  <si>
    <t>11. CONTRATOS DESIERTOS (OCTUBRE 2019  - DICIEMBRE 2019)</t>
  </si>
  <si>
    <t>12. NULIDADES (OCTUBRE 2019  - DICIEMBRE 2019)</t>
  </si>
  <si>
    <t>13. MEDIOS PROPIOS (OCTUBRE 2019  - DICIEMBRE 2019)</t>
  </si>
  <si>
    <t>SERVICIOS POSTALES PARA LA DIPUTACION PROVINCIAL DE VALENCIA, DERIVADO DE AM SUSCRITO POR LA CENTRAL DE SERVICIOS INNOVADORES Y SOSTENIBLES. EXPDTE. 01/18/CSIS (GE 55/18/CSI)</t>
  </si>
  <si>
    <t>339/19/AM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</si>
</sst>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name val="Dialog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  <border>
      <left style="thin">
        <color rgb="FF95B3D7"/>
      </left>
      <right/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center" vertical="center"/>
    </xf>
    <xf numFmtId="9" fontId="7" fillId="0" borderId="9" xfId="2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9" fontId="1" fillId="0" borderId="4" xfId="1" applyFont="1" applyFill="1" applyBorder="1" applyAlignment="1">
      <alignment horizontal="center" vertical="center"/>
    </xf>
    <xf numFmtId="9" fontId="1" fillId="3" borderId="4" xfId="1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2" fillId="0" borderId="10" xfId="3" applyBorder="1"/>
    <xf numFmtId="0" fontId="5" fillId="0" borderId="0" xfId="3" applyFon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44" fontId="0" fillId="0" borderId="0" xfId="4" applyFont="1"/>
    <xf numFmtId="44" fontId="0" fillId="0" borderId="0" xfId="4" applyFont="1" applyAlignment="1">
      <alignment horizontal="center" vertical="center" wrapText="1"/>
    </xf>
    <xf numFmtId="44" fontId="10" fillId="0" borderId="0" xfId="4" applyFont="1" applyAlignment="1">
      <alignment horizontal="right" vertical="center"/>
    </xf>
    <xf numFmtId="44" fontId="11" fillId="0" borderId="0" xfId="4" applyFont="1" applyAlignment="1">
      <alignment horizontal="right" vertical="center"/>
    </xf>
    <xf numFmtId="44" fontId="9" fillId="0" borderId="0" xfId="4" applyFont="1"/>
    <xf numFmtId="44" fontId="9" fillId="0" borderId="0" xfId="4" applyFont="1" applyAlignment="1">
      <alignment horizontal="center" vertical="center" wrapText="1"/>
    </xf>
    <xf numFmtId="0" fontId="0" fillId="0" borderId="0" xfId="0" applyAlignment="1"/>
    <xf numFmtId="44" fontId="12" fillId="0" borderId="0" xfId="4" applyFont="1" applyAlignment="1">
      <alignment horizontal="right" vertical="center" wrapText="1"/>
    </xf>
    <xf numFmtId="44" fontId="3" fillId="0" borderId="0" xfId="4" applyFont="1"/>
    <xf numFmtId="44" fontId="3" fillId="0" borderId="0" xfId="4" applyFont="1" applyAlignment="1">
      <alignment horizontal="center" vertical="center" wrapText="1"/>
    </xf>
    <xf numFmtId="44" fontId="12" fillId="0" borderId="0" xfId="4" applyFont="1" applyAlignment="1">
      <alignment horizontal="right" vertical="center"/>
    </xf>
    <xf numFmtId="164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4" fontId="0" fillId="0" borderId="0" xfId="4" applyFont="1" applyAlignment="1">
      <alignment vertical="center"/>
    </xf>
    <xf numFmtId="44" fontId="15" fillId="0" borderId="0" xfId="4" applyFont="1" applyAlignment="1">
      <alignment horizontal="right" vertical="center"/>
    </xf>
    <xf numFmtId="0" fontId="16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44" fontId="14" fillId="0" borderId="0" xfId="4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7" fillId="0" borderId="0" xfId="0" applyFont="1"/>
    <xf numFmtId="44" fontId="9" fillId="0" borderId="0" xfId="0" applyNumberFormat="1" applyFont="1" applyAlignment="1">
      <alignment horizontal="center" vertical="center" wrapText="1"/>
    </xf>
    <xf numFmtId="44" fontId="0" fillId="0" borderId="0" xfId="0" applyNumberFormat="1" applyFont="1" applyAlignment="1">
      <alignment horizontal="center" vertical="center" wrapText="1"/>
    </xf>
    <xf numFmtId="44" fontId="10" fillId="0" borderId="0" xfId="4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44" fontId="11" fillId="0" borderId="0" xfId="4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0" fillId="0" borderId="0" xfId="4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4" fontId="13" fillId="0" borderId="0" xfId="4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3" applyFont="1"/>
    <xf numFmtId="0" fontId="2" fillId="0" borderId="0" xfId="3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ncabezado 4" xfId="3" builtinId="19"/>
    <cellStyle name="Moneda" xfId="4" builtinId="4"/>
    <cellStyle name="Normal" xfId="0" builtinId="0"/>
    <cellStyle name="Porcentaje" xfId="1" builtinId="5"/>
    <cellStyle name="Total" xfId="2" builtinId="25"/>
  </cellStyles>
  <dxfs count="240"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1" formatCode="0"/>
      <alignment horizontal="right" vertical="bottom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30" formatCode="@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wrapText="1" indent="0" justifyLastLine="0" shrinkToFit="0" readingOrder="0"/>
    </dxf>
    <dxf>
      <font>
        <b/>
      </font>
      <numFmt numFmtId="0" formatCode="General"/>
    </dxf>
    <dxf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</font>
    </dxf>
    <dxf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left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5781120881514493"/>
          <c:y val="2.1621619608329524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ContratosAdjudicados!$B$86:$B$96</c:f>
              <c:strCache>
                <c:ptCount val="11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ADJUDICACIÓN CENTRALIZADA</c:v>
                </c:pt>
                <c:pt idx="7">
                  <c:v>SUSCRIPCIONES DIRECTAS</c:v>
                </c:pt>
                <c:pt idx="8">
                  <c:v>CONTRATO MENOR</c:v>
                </c:pt>
                <c:pt idx="9">
                  <c:v>ADJUDICACIÓN DIRECTA</c:v>
                </c:pt>
                <c:pt idx="10">
                  <c:v> DERIVADO ACUERDO MARCO</c:v>
                </c:pt>
              </c:strCache>
            </c:strRef>
          </c:cat>
          <c:val>
            <c:numRef>
              <c:f>ContratosAdjudicados!$D$86:$D$96</c:f>
              <c:numCache>
                <c:formatCode>0%</c:formatCode>
                <c:ptCount val="11"/>
                <c:pt idx="0">
                  <c:v>5.3669108062948029E-2</c:v>
                </c:pt>
                <c:pt idx="1">
                  <c:v>4.3684759111343435E-3</c:v>
                </c:pt>
                <c:pt idx="2">
                  <c:v>2.0345837648457203E-2</c:v>
                </c:pt>
                <c:pt idx="3">
                  <c:v>0</c:v>
                </c:pt>
                <c:pt idx="4">
                  <c:v>0</c:v>
                </c:pt>
                <c:pt idx="5">
                  <c:v>7.8586706819154077E-3</c:v>
                </c:pt>
                <c:pt idx="6">
                  <c:v>1.2636317329218317E-2</c:v>
                </c:pt>
                <c:pt idx="7">
                  <c:v>6.9013955404855447E-5</c:v>
                </c:pt>
                <c:pt idx="8">
                  <c:v>2.9356127089465219E-3</c:v>
                </c:pt>
                <c:pt idx="9">
                  <c:v>7.1583673320516441E-4</c:v>
                </c:pt>
                <c:pt idx="10">
                  <c:v>0.89740112696877017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ContratosAdjudicados!#REF!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5245594299"/>
          <c:y val="0.18256109652960043"/>
          <c:w val="0.26992984906602124"/>
          <c:h val="0.70340236162438907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83021329098133E-2"/>
          <c:y val="8.9027352593584047E-2"/>
          <c:w val="0.8928144028869609"/>
          <c:h val="0.70411831432463334"/>
        </c:manualLayout>
      </c:layout>
      <c:bar3DChart>
        <c:barDir val="col"/>
        <c:grouping val="standard"/>
        <c:varyColors val="0"/>
        <c:ser>
          <c:idx val="0"/>
          <c:order val="0"/>
          <c:tx>
            <c:v>Julio-Septiembre 2019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Comparativa'!$A$7:$A$16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</c:strCache>
            </c:strRef>
          </c:cat>
          <c:val>
            <c:numRef>
              <c:f>'14. Comparativa'!$B$7:$B$16</c:f>
              <c:numCache>
                <c:formatCode>_-* #,##0.00\ [$€-40A]_-;\-* #,##0.00\ [$€-40A]_-;_-* "-"??\ [$€-40A]_-;_-@_-</c:formatCode>
                <c:ptCount val="10"/>
                <c:pt idx="0">
                  <c:v>112862.21</c:v>
                </c:pt>
                <c:pt idx="1">
                  <c:v>54019</c:v>
                </c:pt>
                <c:pt idx="2">
                  <c:v>255765.54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159683.70000000001</c:v>
                </c:pt>
                <c:pt idx="7">
                  <c:v>0</c:v>
                </c:pt>
                <c:pt idx="8">
                  <c:v>12024.400000000003</c:v>
                </c:pt>
                <c:pt idx="9">
                  <c:v>13608.060000000001</c:v>
                </c:pt>
              </c:numCache>
            </c:numRef>
          </c:val>
        </c:ser>
        <c:ser>
          <c:idx val="1"/>
          <c:order val="1"/>
          <c:tx>
            <c:v>Octubre-Diciembre 2019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Comparativa'!$A$7:$A$16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</c:strCache>
            </c:strRef>
          </c:cat>
          <c:val>
            <c:numRef>
              <c:f>'14. Comparativa'!$D$7:$D$16</c:f>
              <c:numCache>
                <c:formatCode>_-* #,##0.00\ [$€-40A]_-;\-* #,##0.00\ [$€-40A]_-;_-* "-"??\ [$€-40A]_-;_-@_-</c:formatCode>
                <c:ptCount val="10"/>
                <c:pt idx="0">
                  <c:v>578311.56999999995</c:v>
                </c:pt>
                <c:pt idx="1">
                  <c:v>47072.520000000004</c:v>
                </c:pt>
                <c:pt idx="2">
                  <c:v>219236.61000000002</c:v>
                </c:pt>
                <c:pt idx="3">
                  <c:v>0</c:v>
                </c:pt>
                <c:pt idx="4">
                  <c:v>0</c:v>
                </c:pt>
                <c:pt idx="5">
                  <c:v>84681.12</c:v>
                </c:pt>
                <c:pt idx="6">
                  <c:v>136162.66</c:v>
                </c:pt>
                <c:pt idx="7">
                  <c:v>31632.7</c:v>
                </c:pt>
                <c:pt idx="8">
                  <c:v>7713.5000000000018</c:v>
                </c:pt>
                <c:pt idx="9">
                  <c:v>9669947.4500000011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4685480"/>
        <c:axId val="304685872"/>
        <c:axId val="309692192"/>
      </c:bar3DChart>
      <c:catAx>
        <c:axId val="30468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6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4685872"/>
        <c:crosses val="autoZero"/>
        <c:auto val="1"/>
        <c:lblAlgn val="ctr"/>
        <c:lblOffset val="100"/>
        <c:noMultiLvlLbl val="0"/>
      </c:catAx>
      <c:valAx>
        <c:axId val="30468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4685480"/>
        <c:crosses val="autoZero"/>
        <c:crossBetween val="between"/>
      </c:valAx>
      <c:serAx>
        <c:axId val="309692192"/>
        <c:scaling>
          <c:orientation val="minMax"/>
        </c:scaling>
        <c:delete val="1"/>
        <c:axPos val="b"/>
        <c:majorTickMark val="none"/>
        <c:minorTickMark val="none"/>
        <c:tickLblPos val="nextTo"/>
        <c:crossAx val="304685872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83635256196445"/>
          <c:y val="0.92906940120856984"/>
          <c:w val="0.23591870157665418"/>
          <c:h val="5.4045343678696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1488282</xdr:colOff>
      <xdr:row>99</xdr:row>
      <xdr:rowOff>369094</xdr:rowOff>
    </xdr:from>
    <xdr:to>
      <xdr:col>3</xdr:col>
      <xdr:colOff>250031</xdr:colOff>
      <xdr:row>112</xdr:row>
      <xdr:rowOff>392906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114300</xdr:colOff>
      <xdr:row>0</xdr:row>
      <xdr:rowOff>66675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58115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57150</xdr:rowOff>
    </xdr:from>
    <xdr:to>
      <xdr:col>7</xdr:col>
      <xdr:colOff>28575</xdr:colOff>
      <xdr:row>41</xdr:row>
      <xdr:rowOff>180976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7:P84" totalsRowCount="1" headerRowDxfId="239" dataDxfId="238">
  <autoFilter ref="A7:P83"/>
  <tableColumns count="16">
    <tableColumn id="1" name="EXPEDIENTE" dataDxfId="237" totalsRowDxfId="236"/>
    <tableColumn id="2" name="OBJETO" dataDxfId="235" totalsRowDxfId="234"/>
    <tableColumn id="3" name="PROCEDIMIENTO ADJUDICACIÓN" dataDxfId="233" totalsRowDxfId="232"/>
    <tableColumn id="4" name="TIPO CONTRATO" dataDxfId="231" totalsRowDxfId="230"/>
    <tableColumn id="18" name="IMPORTE NETO PRESUPUESTO" dataDxfId="229" totalsRowDxfId="228" dataCellStyle="Moneda"/>
    <tableColumn id="17" name="IMPORTE TOTAL PRESUPUESTO" dataDxfId="227" totalsRowDxfId="226" dataCellStyle="Moneda"/>
    <tableColumn id="22" name="PUBLICACIÓN DOUE" dataDxfId="225" totalsRowDxfId="224"/>
    <tableColumn id="21" name="PUBLICACIÓN BOE" dataDxfId="223" totalsRowDxfId="222"/>
    <tableColumn id="20" name="PUBLICACIÓN BOP" dataDxfId="221" totalsRowDxfId="220"/>
    <tableColumn id="19" name="PUBLICACIÓN PERFIL CONTRATANTE" dataDxfId="219" totalsRowDxfId="218"/>
    <tableColumn id="23" name="LICITADORES PARTICIPANTES" dataDxfId="217" totalsRowDxfId="216"/>
    <tableColumn id="5" name="CONTRATISTA" dataDxfId="215" totalsRowDxfId="214"/>
    <tableColumn id="6" name="IMPORTE NETO ADJUDICACIÓN" dataDxfId="213" totalsRowDxfId="212" dataCellStyle="Moneda"/>
    <tableColumn id="7" name="IMPORTE TOTAL ADJUDICACIÓN" totalsRowFunction="sum" dataDxfId="211" totalsRowDxfId="210" dataCellStyle="Moneda"/>
    <tableColumn id="8" name="FECHA ADJUDICACIÓN" dataDxfId="209" totalsRowDxfId="208"/>
    <tableColumn id="9" name="PLAZO EJECUCIÓN" dataDxfId="207" totalsRowDxfId="20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a1468111213" displayName="Tabla1468111213" ref="A7:G9" totalsRowShown="0" headerRowDxfId="71" dataDxfId="70">
  <autoFilter ref="A7:G9"/>
  <tableColumns count="7">
    <tableColumn id="1" name="EXPEDIENTE" dataDxfId="69"/>
    <tableColumn id="2" name="OBJETO" dataDxfId="68"/>
    <tableColumn id="3" name="PROCEDIMIENTO ADJUDICACIÓN" dataDxfId="67"/>
    <tableColumn id="4" name="EXPEDIENTE RELACIONADO" dataDxfId="66"/>
    <tableColumn id="18" name="TIPO CONTRATO" dataDxfId="65"/>
    <tableColumn id="17" name="CONTRATISTA" dataDxfId="64"/>
    <tableColumn id="22" name="FECHA RESOLUCIÓN" dataDxfId="6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a146811121314" displayName="Tabla146811121314" ref="A7:G8" insertRow="1" totalsRowShown="0" headerRowDxfId="62" dataDxfId="61">
  <autoFilter ref="A7:G8"/>
  <tableColumns count="7">
    <tableColumn id="1" name="EXPEDIENTE" dataDxfId="60"/>
    <tableColumn id="2" name="OBJETO" dataDxfId="59"/>
    <tableColumn id="3" name="PROCEDIMIENTO ADJUDICACIÓN" dataDxfId="58"/>
    <tableColumn id="4" name="EXPEDIENTE RELACIONADO" dataDxfId="57"/>
    <tableColumn id="18" name="TIPO CONTRATO" dataDxfId="56"/>
    <tableColumn id="17" name="CONTRATISTA" dataDxfId="55"/>
    <tableColumn id="22" name="FECHA CESIÓN" dataDxfId="5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Tabla1916" displayName="Tabla1916" ref="A7:P11" totalsRowShown="0" headerRowDxfId="53" dataDxfId="52">
  <autoFilter ref="A7:P11"/>
  <tableColumns count="16">
    <tableColumn id="1" name="EXPEDIENTE" dataDxfId="51"/>
    <tableColumn id="2" name="OBJETO" dataDxfId="50"/>
    <tableColumn id="3" name="PROCEDIMIENTO ADJUDICACIÓN" dataDxfId="49"/>
    <tableColumn id="4" name="TIPO CONTRATO" dataDxfId="48"/>
    <tableColumn id="18" name="IMPORTE NETO PRESUPUESTO" dataDxfId="47"/>
    <tableColumn id="17" name="IMPORTE TOTAL PRESUPUESTO" dataDxfId="46"/>
    <tableColumn id="22" name="PUBLICACIÓN DOUE" dataDxfId="45"/>
    <tableColumn id="21" name="PUBLICACIÓN BOE" dataDxfId="44"/>
    <tableColumn id="20" name="PUBLICACIÓN BOP" dataDxfId="43"/>
    <tableColumn id="19" name="PUBLICACIÓN PERFIL CONTRATANTE" dataDxfId="42"/>
    <tableColumn id="23" name="LICITADORES PARTICIPANTES" dataDxfId="41"/>
    <tableColumn id="5" name="CONTRATISTA" dataDxfId="40"/>
    <tableColumn id="6" name="IMPORTE NETO ADJUDICACIÓN" dataDxfId="39"/>
    <tableColumn id="7" name="IMPORTE TOTAL ADJUDICACIÓN" dataDxfId="38"/>
    <tableColumn id="8" name="FECHA DESIERTO" dataDxfId="37"/>
    <tableColumn id="9" name="PLAZO EJECUCIÓN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Tabla191617" displayName="Tabla191617" ref="A7:P8" insertRow="1" totalsRowShown="0" headerRowDxfId="35" dataDxfId="34">
  <autoFilter ref="A7:P8"/>
  <tableColumns count="16">
    <tableColumn id="1" name="EXPEDIENTE" dataDxfId="33"/>
    <tableColumn id="2" name="OBJETO" dataDxfId="32"/>
    <tableColumn id="3" name="PROCEDIMIENTO ADJUDICACIÓN" dataDxfId="31"/>
    <tableColumn id="4" name="TIPO CONTRATO" dataDxfId="30"/>
    <tableColumn id="18" name="IMPORTE NETO PRESUPUESTO" dataDxfId="29"/>
    <tableColumn id="17" name="IMPORTE TOTAL PRESUPUESTO" dataDxfId="28"/>
    <tableColumn id="22" name="PUBLICACIÓN DOUE" dataDxfId="27"/>
    <tableColumn id="21" name="PUBLICACIÓN BOE" dataDxfId="26"/>
    <tableColumn id="20" name="PUBLICACIÓN BOP" dataDxfId="25"/>
    <tableColumn id="19" name="PUBLICACIÓN PERFIL CONTRATANTE" dataDxfId="24"/>
    <tableColumn id="23" name="LICITADORES PARTICIPANTES" dataDxfId="23"/>
    <tableColumn id="5" name="CONTRATISTA" dataDxfId="22"/>
    <tableColumn id="6" name="IMPORTE NETO ADJUDICACIÓN" dataDxfId="21"/>
    <tableColumn id="7" name="IMPORTE TOTAL ADJUDICACIÓN" dataDxfId="20"/>
    <tableColumn id="8" name="FECHA ADJUDICACIÓN" dataDxfId="19"/>
    <tableColumn id="9" name="PLAZO EJECUCIÓN" dataDxfId="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la19161718" displayName="Tabla19161718" ref="A7:P8" insertRow="1" totalsRowShown="0" headerRowDxfId="17" dataDxfId="16">
  <autoFilter ref="A7:P8"/>
  <tableColumns count="16">
    <tableColumn id="1" name="EXPEDIENTE" dataDxfId="15"/>
    <tableColumn id="2" name="OBJETO" dataDxfId="14"/>
    <tableColumn id="3" name="PROCEDIMIENTO ADJUDICACIÓN" dataDxfId="13"/>
    <tableColumn id="4" name="TIPO CONTRATO" dataDxfId="12"/>
    <tableColumn id="18" name="IMPORTE NETO PRESUPUESTO" dataDxfId="11"/>
    <tableColumn id="17" name="IMPORTE TOTAL PRESUPUESTO" dataDxfId="10"/>
    <tableColumn id="22" name="PUBLICACIÓN DOUE" dataDxfId="9"/>
    <tableColumn id="21" name="PUBLICACIÓN BOE" dataDxfId="8"/>
    <tableColumn id="20" name="PUBLICACIÓN BOP" dataDxfId="7"/>
    <tableColumn id="19" name="PUBLICACIÓN PERFIL CONTRATANTE" dataDxfId="6"/>
    <tableColumn id="23" name="LICITADORES PARTICIPANTES" dataDxfId="5"/>
    <tableColumn id="5" name="CONTRATISTA" dataDxfId="4"/>
    <tableColumn id="6" name="IMPORTE NETO ADJUDICACIÓN" dataDxfId="3"/>
    <tableColumn id="7" name="IMPORTE TOTAL ADJUDICACIÓN" dataDxfId="2"/>
    <tableColumn id="8" name="FECHA ADJUDICACIÓN" dataDxfId="1"/>
    <tableColumn id="9" name="PLAZO EJECUCIÓ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5" displayName="Tabla15" ref="B85:D97" totalsRowShown="0" headerRowDxfId="205">
  <autoFilter ref="B85:D97"/>
  <tableColumns count="3">
    <tableColumn id="1" name="PROCEDIMIENTO" dataDxfId="204"/>
    <tableColumn id="2" name="IMPORTE TOTAL" dataDxfId="203"/>
    <tableColumn id="3" name="%" dataDxfId="202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a14647" displayName="Tabla14647" ref="A7:P47" totalsRowShown="0" headerRowDxfId="201" dataDxfId="200">
  <autoFilter ref="A7:P47"/>
  <tableColumns count="16">
    <tableColumn id="1" name="EXPEDIENTE" dataDxfId="199" totalsRowDxfId="198"/>
    <tableColumn id="2" name="OBJETO" dataDxfId="197" totalsRowDxfId="196"/>
    <tableColumn id="3" name="PROCEDIMIENTO ADJUDICACIÓN" dataDxfId="195" totalsRowDxfId="194"/>
    <tableColumn id="4" name="TIPO CONTRATO" dataDxfId="193" totalsRowDxfId="192"/>
    <tableColumn id="18" name="IMPORTE NETO PRESUPUESTO" dataDxfId="191" totalsRowDxfId="190" dataCellStyle="Moneda"/>
    <tableColumn id="17" name="IMPORTE TOTAL PRESUPUESTO" dataDxfId="189" totalsRowDxfId="188" dataCellStyle="Moneda"/>
    <tableColumn id="22" name="PUBLICACIÓN DOUE" dataDxfId="187" totalsRowDxfId="186"/>
    <tableColumn id="21" name="PUBLICACIÓN BOE" dataDxfId="185" totalsRowDxfId="184"/>
    <tableColumn id="20" name="PUBLICACIÓN BOP" dataDxfId="183" totalsRowDxfId="182"/>
    <tableColumn id="19" name="PUBLICACIÓN PERFIL CONTRATANTE" dataDxfId="181" totalsRowDxfId="180"/>
    <tableColumn id="23" name="LICITADORES PARTICIPANTES" dataDxfId="179" totalsRowDxfId="178"/>
    <tableColumn id="5" name="CONTRATISTA" dataDxfId="177" totalsRowDxfId="176"/>
    <tableColumn id="6" name="IMPORTE NETO ADJUDICACIÓN" dataDxfId="175" totalsRowDxfId="174" dataCellStyle="Moneda"/>
    <tableColumn id="7" name="IMPORTE TOTAL ADJUDICACIÓN" dataDxfId="173" totalsRowDxfId="172" dataCellStyle="Moneda"/>
    <tableColumn id="8" name="FECHA ADJUDICACIÓN" dataDxfId="171" totalsRowDxfId="170"/>
    <tableColumn id="9" name="PLAZO EJECUCIÓN" dataDxfId="169" totalsRowDxfId="16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1464" displayName="Tabla1464" ref="A7:P24" totalsRowShown="0" headerRowDxfId="167" dataDxfId="166">
  <autoFilter ref="A7:P24"/>
  <tableColumns count="16">
    <tableColumn id="1" name="EXPEDIENTE" dataDxfId="165" totalsRowDxfId="164"/>
    <tableColumn id="2" name="OBJETO" dataDxfId="163" totalsRowDxfId="162"/>
    <tableColumn id="3" name="PROCEDIMIENTO ADJUDICACIÓN" dataDxfId="161" totalsRowDxfId="160"/>
    <tableColumn id="4" name="TIPO CONTRATO" dataDxfId="159" totalsRowDxfId="158"/>
    <tableColumn id="18" name="IMPORTE NETO PRESUPUESTO" dataDxfId="157" totalsRowDxfId="156" dataCellStyle="Moneda"/>
    <tableColumn id="17" name="IMPORTE TOTAL PRESUPUESTO" dataDxfId="155" totalsRowDxfId="154" dataCellStyle="Moneda"/>
    <tableColumn id="22" name="PUBLICACIÓN DOUE" dataDxfId="153" totalsRowDxfId="152"/>
    <tableColumn id="21" name="PUBLICACIÓN BOE" dataDxfId="151" totalsRowDxfId="150"/>
    <tableColumn id="20" name="PUBLICACIÓN BOP" dataDxfId="149" totalsRowDxfId="148"/>
    <tableColumn id="19" name="PUBLICACIÓN PERFIL CONTRATANTE" dataDxfId="147" totalsRowDxfId="146"/>
    <tableColumn id="23" name="LICITADORES PARTICIPANTES" dataDxfId="145" totalsRowDxfId="144"/>
    <tableColumn id="5" name="CONTRATISTA" dataDxfId="143" totalsRowDxfId="142"/>
    <tableColumn id="6" name="IMPORTE NETO ADJUDICACIÓN" dataDxfId="141" totalsRowDxfId="140" dataCellStyle="Moneda"/>
    <tableColumn id="7" name="IMPORTE TOTAL ADJUDICACIÓN" dataDxfId="139" totalsRowDxfId="138" dataCellStyle="Moneda"/>
    <tableColumn id="8" name="FECHA ADJUDICACIÓN" dataDxfId="137" totalsRowDxfId="136"/>
    <tableColumn id="9" name="PLAZO EJECUCIÓN" dataDxfId="135" totalsRowDxfId="1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146" displayName="Tabla146" ref="A7:P8" totalsRowShown="0" headerRowDxfId="133" dataDxfId="132">
  <autoFilter ref="A7:P8"/>
  <tableColumns count="16">
    <tableColumn id="1" name="EXPEDIENTE" dataDxfId="131"/>
    <tableColumn id="2" name="OBJETO" dataDxfId="130"/>
    <tableColumn id="3" name="PROCEDIMIENTO ADJUDICACIÓN" dataDxfId="129"/>
    <tableColumn id="4" name="TIPO CONTRATO" dataDxfId="128"/>
    <tableColumn id="18" name="IMPORTE NETO PRESUPUESTO" dataDxfId="127"/>
    <tableColumn id="17" name="IMPORTE TOTAL PRESUPUESTO" dataDxfId="126"/>
    <tableColumn id="22" name="PUBLICACIÓN DOUE" dataDxfId="125"/>
    <tableColumn id="21" name="PUBLICACIÓN BOE" dataDxfId="124"/>
    <tableColumn id="20" name="PUBLICACIÓN BOP" dataDxfId="123"/>
    <tableColumn id="19" name="PUBLICACIÓN PERFIL CONTRATANTE" dataDxfId="122"/>
    <tableColumn id="23" name="LICITADORES PARTICIPANTES" dataDxfId="121"/>
    <tableColumn id="5" name="CONTRATISTA" dataDxfId="120"/>
    <tableColumn id="6" name="IMPORTE NETO ADJUDICACIÓN" dataDxfId="119"/>
    <tableColumn id="7" name="IMPORTE TOTAL ADJUDICACIÓN" dataDxfId="118"/>
    <tableColumn id="8" name="FECHA ADJUDICACIÓN" dataDxfId="117"/>
    <tableColumn id="9" name="PLAZO EJECUCIÓN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1468" displayName="Tabla1468" ref="A7:I8" insertRow="1" totalsRowShown="0" headerRowDxfId="115" dataDxfId="114">
  <autoFilter ref="A7:I8"/>
  <tableColumns count="9">
    <tableColumn id="1" name="EXPEDIENTE" dataDxfId="113"/>
    <tableColumn id="2" name="OBJETO" dataDxfId="112"/>
    <tableColumn id="3" name="PROCEDIMIENTO ADJUDICACIÓN" dataDxfId="111"/>
    <tableColumn id="4" name="EXPEDIENTE RELACIONADO" dataDxfId="110"/>
    <tableColumn id="18" name="TIPO CONTRATO" dataDxfId="109"/>
    <tableColumn id="17" name="CONTRATISTA" dataDxfId="108"/>
    <tableColumn id="22" name="IMPORTE NETO MODIFICACIÓN" dataDxfId="107" dataCellStyle="Moneda"/>
    <tableColumn id="21" name="IMPORTE TOTAL MODIFICACIÓN" dataDxfId="106" dataCellStyle="Moneda"/>
    <tableColumn id="5" name="FECHA MODIFICACIÓN" dataDxfId="10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a146811" displayName="Tabla146811" ref="A7:I11" totalsRowShown="0" headerRowDxfId="104" dataDxfId="103">
  <autoFilter ref="A7:I11"/>
  <tableColumns count="9">
    <tableColumn id="1" name="EXPEDIENTE" dataDxfId="102"/>
    <tableColumn id="2" name="OBJETO" dataDxfId="101"/>
    <tableColumn id="3" name="PROCEDIMIENTO ADJUDICACIÓN" dataDxfId="100"/>
    <tableColumn id="4" name="EXPEDIENTE RELACIONADO" dataDxfId="99"/>
    <tableColumn id="18" name="TIPO CONTRATO" dataDxfId="98"/>
    <tableColumn id="17" name="CONTRATISTA" dataDxfId="97"/>
    <tableColumn id="22" name="IMPORTE NETO PRÓRROGA" dataDxfId="96" dataCellStyle="Moneda"/>
    <tableColumn id="21" name="IMPORTE TOTAL PRÓRROGA" dataDxfId="95" dataCellStyle="Moneda"/>
    <tableColumn id="5" name="FECHA PRÓRROGA" dataDxfId="9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a1468115" displayName="Tabla1468115" ref="A7:I8" insertRow="1" totalsRowShown="0" headerRowDxfId="93" dataDxfId="92">
  <autoFilter ref="A7:I8"/>
  <tableColumns count="9">
    <tableColumn id="1" name="EXPEDIENTE" dataDxfId="91"/>
    <tableColumn id="2" name="OBJETO" dataDxfId="90"/>
    <tableColumn id="3" name="PROCEDIMIENTO ADJUDICACIÓN" dataDxfId="89"/>
    <tableColumn id="4" name="EXPEDIENTE RELACIONADO" dataDxfId="88"/>
    <tableColumn id="18" name="TIPO CONTRATO" dataDxfId="87"/>
    <tableColumn id="17" name="CONTRATISTA" dataDxfId="86"/>
    <tableColumn id="22" name="IMPORTE NETO PRÓRROGA" dataDxfId="85"/>
    <tableColumn id="21" name="IMPORTE TOTAL PRÓRROGA" dataDxfId="84"/>
    <tableColumn id="5" name="FECHA PRÓRROGA" dataDxfId="8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4681112" displayName="Tabla14681112" ref="A7:I8" totalsRowShown="0" headerRowDxfId="82" dataDxfId="81">
  <autoFilter ref="A7:I8"/>
  <tableColumns count="9">
    <tableColumn id="1" name="EXPEDIENTE" dataDxfId="80"/>
    <tableColumn id="2" name="OBJETO" dataDxfId="79"/>
    <tableColumn id="3" name="PROCEDIMIENTO ADJUDICACIÓN" dataDxfId="78"/>
    <tableColumn id="4" name="EXPEDIENTE RELACIONADO" dataDxfId="77"/>
    <tableColumn id="18" name="TIPO CONTRATO" dataDxfId="76"/>
    <tableColumn id="17" name="CONTRATISTA" dataDxfId="75"/>
    <tableColumn id="22" name="IMPORTE NETO REVISIÓN" dataDxfId="74"/>
    <tableColumn id="21" name="IMPORTE TOTAL REVISIÓN" dataDxfId="73"/>
    <tableColumn id="5" name="FECHA REVISIÓN DE PRECIOS" dataDxfId="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showRuler="0" topLeftCell="A73" zoomScale="80" zoomScaleNormal="80" workbookViewId="0">
      <selection activeCell="A86" sqref="A86"/>
    </sheetView>
  </sheetViews>
  <sheetFormatPr baseColWidth="10" defaultRowHeight="15"/>
  <cols>
    <col min="1" max="1" width="19.42578125" style="12" customWidth="1"/>
    <col min="2" max="2" width="86.7109375" style="16" customWidth="1"/>
    <col min="3" max="3" width="29" style="37" customWidth="1"/>
    <col min="4" max="4" width="32.140625" customWidth="1"/>
    <col min="5" max="6" width="21.28515625" style="48" customWidth="1"/>
    <col min="7" max="7" width="14.28515625" customWidth="1"/>
    <col min="8" max="8" width="12.85546875" customWidth="1"/>
    <col min="9" max="9" width="14.7109375" customWidth="1"/>
    <col min="10" max="10" width="20.7109375" style="40" customWidth="1"/>
    <col min="11" max="11" width="16.140625" style="37" customWidth="1"/>
    <col min="12" max="12" width="26.85546875" style="16" customWidth="1"/>
    <col min="13" max="13" width="18.85546875" style="52" customWidth="1"/>
    <col min="14" max="14" width="24" style="52" customWidth="1"/>
    <col min="15" max="15" width="16.28515625" style="36" customWidth="1"/>
    <col min="16" max="16" width="14" style="57" customWidth="1"/>
  </cols>
  <sheetData>
    <row r="1" spans="1:16" ht="18.75">
      <c r="A1" s="87" t="s">
        <v>314</v>
      </c>
      <c r="B1" s="87"/>
      <c r="D1" s="87"/>
      <c r="E1" s="87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9" t="s">
        <v>7</v>
      </c>
      <c r="F7" s="49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53" t="s">
        <v>11</v>
      </c>
      <c r="N7" s="53" t="s">
        <v>12</v>
      </c>
      <c r="O7" s="33" t="s">
        <v>9</v>
      </c>
      <c r="P7" s="58" t="s">
        <v>10</v>
      </c>
    </row>
    <row r="8" spans="1:16" s="17" customFormat="1" ht="30" customHeight="1">
      <c r="A8" s="17" t="s">
        <v>64</v>
      </c>
      <c r="B8" s="1" t="s">
        <v>65</v>
      </c>
      <c r="C8" s="40" t="s">
        <v>59</v>
      </c>
      <c r="D8" s="17" t="s">
        <v>2</v>
      </c>
      <c r="E8" s="54">
        <v>12000</v>
      </c>
      <c r="F8" s="54">
        <v>14520</v>
      </c>
      <c r="I8" s="39"/>
      <c r="J8" s="40" t="s">
        <v>66</v>
      </c>
      <c r="K8" s="40" t="s">
        <v>315</v>
      </c>
      <c r="L8" s="1" t="s">
        <v>78</v>
      </c>
      <c r="M8" s="54">
        <v>12000</v>
      </c>
      <c r="N8" s="54">
        <v>14520</v>
      </c>
      <c r="O8" s="41" t="s">
        <v>79</v>
      </c>
      <c r="P8" s="60">
        <v>24</v>
      </c>
    </row>
    <row r="9" spans="1:16" s="17" customFormat="1" ht="30" customHeight="1">
      <c r="A9" s="17" t="s">
        <v>80</v>
      </c>
      <c r="B9" s="1" t="s">
        <v>81</v>
      </c>
      <c r="C9" s="40" t="s">
        <v>59</v>
      </c>
      <c r="D9" s="17" t="s">
        <v>3</v>
      </c>
      <c r="E9" s="54">
        <v>26000</v>
      </c>
      <c r="F9" s="54">
        <v>27040</v>
      </c>
      <c r="I9" s="39"/>
      <c r="J9" s="40" t="s">
        <v>82</v>
      </c>
      <c r="K9" s="40">
        <v>10</v>
      </c>
      <c r="L9" s="1" t="s">
        <v>83</v>
      </c>
      <c r="M9" s="54">
        <v>19760</v>
      </c>
      <c r="N9" s="54">
        <v>20550.400000000001</v>
      </c>
      <c r="O9" s="41" t="s">
        <v>84</v>
      </c>
      <c r="P9" s="60">
        <v>1</v>
      </c>
    </row>
    <row r="10" spans="1:16" s="17" customFormat="1" ht="30" customHeight="1">
      <c r="A10" s="17" t="s">
        <v>85</v>
      </c>
      <c r="B10" s="1" t="s">
        <v>86</v>
      </c>
      <c r="C10" s="40" t="s">
        <v>55</v>
      </c>
      <c r="D10" s="17" t="s">
        <v>2</v>
      </c>
      <c r="E10" s="54">
        <v>76617.16</v>
      </c>
      <c r="F10" s="54">
        <v>92706.76</v>
      </c>
      <c r="I10" s="39"/>
      <c r="J10" s="40" t="s">
        <v>73</v>
      </c>
      <c r="K10" s="40">
        <v>2</v>
      </c>
      <c r="L10" s="1" t="s">
        <v>87</v>
      </c>
      <c r="M10" s="54">
        <v>69629.679999999993</v>
      </c>
      <c r="N10" s="54">
        <v>84251.91</v>
      </c>
      <c r="O10" s="41" t="s">
        <v>88</v>
      </c>
      <c r="P10" s="60">
        <v>1</v>
      </c>
    </row>
    <row r="11" spans="1:16" s="17" customFormat="1" ht="47.25" customHeight="1">
      <c r="A11" s="17" t="s">
        <v>89</v>
      </c>
      <c r="B11" s="1" t="s">
        <v>90</v>
      </c>
      <c r="C11" s="40" t="s">
        <v>57</v>
      </c>
      <c r="D11" s="17" t="s">
        <v>3</v>
      </c>
      <c r="E11" s="54">
        <v>13464</v>
      </c>
      <c r="F11" s="54">
        <v>13464</v>
      </c>
      <c r="I11" s="39"/>
      <c r="J11" s="40" t="s">
        <v>91</v>
      </c>
      <c r="K11" s="40">
        <v>4</v>
      </c>
      <c r="L11" s="1" t="s">
        <v>92</v>
      </c>
      <c r="M11" s="54">
        <v>12708.52</v>
      </c>
      <c r="N11" s="54">
        <v>12708.52</v>
      </c>
      <c r="O11" s="41" t="s">
        <v>93</v>
      </c>
      <c r="P11" s="60">
        <v>3</v>
      </c>
    </row>
    <row r="12" spans="1:16" s="17" customFormat="1" ht="45" customHeight="1">
      <c r="A12" s="17" t="s">
        <v>94</v>
      </c>
      <c r="B12" s="1" t="s">
        <v>95</v>
      </c>
      <c r="C12" s="40" t="s">
        <v>59</v>
      </c>
      <c r="D12" s="17" t="s">
        <v>74</v>
      </c>
      <c r="E12" s="54">
        <v>260000</v>
      </c>
      <c r="F12" s="54">
        <v>260000</v>
      </c>
      <c r="G12" s="17" t="s">
        <v>96</v>
      </c>
      <c r="I12" s="39"/>
      <c r="J12" s="40" t="s">
        <v>96</v>
      </c>
      <c r="K12" s="40">
        <v>3</v>
      </c>
      <c r="L12" s="1" t="s">
        <v>97</v>
      </c>
      <c r="M12" s="54">
        <v>99000</v>
      </c>
      <c r="N12" s="54">
        <v>99000</v>
      </c>
      <c r="O12" s="36" t="s">
        <v>98</v>
      </c>
      <c r="P12" s="60">
        <v>24</v>
      </c>
    </row>
    <row r="13" spans="1:16" s="17" customFormat="1" ht="47.25" customHeight="1">
      <c r="A13" s="17" t="s">
        <v>99</v>
      </c>
      <c r="B13" s="1" t="s">
        <v>100</v>
      </c>
      <c r="C13" s="40" t="s">
        <v>59</v>
      </c>
      <c r="D13" s="17" t="s">
        <v>3</v>
      </c>
      <c r="E13" s="54">
        <v>168929.31</v>
      </c>
      <c r="F13" s="54">
        <v>204404.46</v>
      </c>
      <c r="G13" s="17" t="s">
        <v>101</v>
      </c>
      <c r="I13" s="39"/>
      <c r="J13" s="40" t="s">
        <v>101</v>
      </c>
      <c r="K13" s="40">
        <v>1</v>
      </c>
      <c r="L13" s="1" t="s">
        <v>102</v>
      </c>
      <c r="M13" s="54">
        <v>111688.8</v>
      </c>
      <c r="N13" s="54">
        <v>135143.45000000001</v>
      </c>
      <c r="O13" s="36" t="s">
        <v>103</v>
      </c>
      <c r="P13" s="60">
        <v>36</v>
      </c>
    </row>
    <row r="14" spans="1:16" s="17" customFormat="1" ht="30" customHeight="1">
      <c r="A14" s="17" t="s">
        <v>104</v>
      </c>
      <c r="B14" s="1" t="s">
        <v>105</v>
      </c>
      <c r="C14" s="40" t="s">
        <v>59</v>
      </c>
      <c r="D14" s="17" t="s">
        <v>3</v>
      </c>
      <c r="E14" s="54">
        <v>176000</v>
      </c>
      <c r="F14" s="54">
        <v>176000</v>
      </c>
      <c r="I14" s="39"/>
      <c r="J14" s="40" t="s">
        <v>106</v>
      </c>
      <c r="K14" s="40">
        <v>1</v>
      </c>
      <c r="L14" s="1" t="s">
        <v>107</v>
      </c>
      <c r="M14" s="54">
        <v>175900</v>
      </c>
      <c r="N14" s="54">
        <v>175900</v>
      </c>
      <c r="O14" s="36" t="s">
        <v>108</v>
      </c>
      <c r="P14" s="60">
        <v>20</v>
      </c>
    </row>
    <row r="15" spans="1:16" s="17" customFormat="1" ht="30" customHeight="1">
      <c r="A15" s="17" t="s">
        <v>109</v>
      </c>
      <c r="B15" s="1" t="s">
        <v>110</v>
      </c>
      <c r="C15" s="40" t="s">
        <v>111</v>
      </c>
      <c r="D15" s="17" t="s">
        <v>3</v>
      </c>
      <c r="E15" s="54">
        <v>50000</v>
      </c>
      <c r="F15" s="54">
        <v>60500</v>
      </c>
      <c r="I15" s="39"/>
      <c r="J15" s="40"/>
      <c r="K15" s="40" t="s">
        <v>42</v>
      </c>
      <c r="L15" s="1" t="s">
        <v>112</v>
      </c>
      <c r="M15" s="54">
        <v>50000</v>
      </c>
      <c r="N15" s="54">
        <v>60500</v>
      </c>
      <c r="O15" s="36" t="s">
        <v>113</v>
      </c>
      <c r="P15" s="60">
        <v>24</v>
      </c>
    </row>
    <row r="16" spans="1:16" s="17" customFormat="1" ht="30" customHeight="1">
      <c r="A16" s="17" t="s">
        <v>114</v>
      </c>
      <c r="B16" s="1" t="s">
        <v>115</v>
      </c>
      <c r="C16" s="40" t="s">
        <v>111</v>
      </c>
      <c r="D16" s="17" t="s">
        <v>3</v>
      </c>
      <c r="E16" s="54">
        <v>20000</v>
      </c>
      <c r="F16" s="54">
        <v>24200</v>
      </c>
      <c r="I16" s="39"/>
      <c r="J16" s="40"/>
      <c r="K16" s="40" t="s">
        <v>42</v>
      </c>
      <c r="L16" s="1" t="s">
        <v>116</v>
      </c>
      <c r="M16" s="54">
        <v>19984.400000000001</v>
      </c>
      <c r="N16" s="54">
        <v>24181.119999999999</v>
      </c>
      <c r="O16" s="36" t="s">
        <v>117</v>
      </c>
      <c r="P16" s="60">
        <v>24</v>
      </c>
    </row>
    <row r="17" spans="1:16" s="17" customFormat="1" ht="30" customHeight="1">
      <c r="A17" s="17" t="s">
        <v>118</v>
      </c>
      <c r="B17" s="1" t="s">
        <v>119</v>
      </c>
      <c r="C17" s="40" t="s">
        <v>59</v>
      </c>
      <c r="D17" s="17" t="s">
        <v>120</v>
      </c>
      <c r="E17" s="54">
        <v>1815</v>
      </c>
      <c r="F17" s="54">
        <v>2196.15</v>
      </c>
      <c r="I17" s="39"/>
      <c r="J17" s="40" t="s">
        <v>76</v>
      </c>
      <c r="K17" s="40">
        <v>2</v>
      </c>
      <c r="L17" s="1" t="s">
        <v>121</v>
      </c>
      <c r="M17" s="54">
        <v>3960</v>
      </c>
      <c r="N17" s="54">
        <v>4791.6000000000004</v>
      </c>
      <c r="O17" s="36" t="s">
        <v>122</v>
      </c>
      <c r="P17" s="60" t="s">
        <v>42</v>
      </c>
    </row>
    <row r="18" spans="1:16" s="17" customFormat="1" ht="30" customHeight="1">
      <c r="A18" s="17" t="s">
        <v>118</v>
      </c>
      <c r="B18" s="1" t="s">
        <v>119</v>
      </c>
      <c r="C18" s="40" t="s">
        <v>59</v>
      </c>
      <c r="D18" s="17" t="s">
        <v>120</v>
      </c>
      <c r="E18" s="54">
        <v>1089</v>
      </c>
      <c r="F18" s="54">
        <v>1317.69</v>
      </c>
      <c r="I18" s="39"/>
      <c r="J18" s="40" t="s">
        <v>76</v>
      </c>
      <c r="K18" s="40">
        <v>2</v>
      </c>
      <c r="L18" s="1" t="s">
        <v>123</v>
      </c>
      <c r="M18" s="54">
        <v>4320</v>
      </c>
      <c r="N18" s="54">
        <v>5227.2</v>
      </c>
      <c r="O18" s="36" t="s">
        <v>122</v>
      </c>
      <c r="P18" s="60">
        <v>24</v>
      </c>
    </row>
    <row r="19" spans="1:16" s="17" customFormat="1" ht="30" customHeight="1">
      <c r="A19" s="17" t="s">
        <v>124</v>
      </c>
      <c r="B19" s="1" t="s">
        <v>125</v>
      </c>
      <c r="C19" s="40" t="s">
        <v>57</v>
      </c>
      <c r="D19" s="17" t="s">
        <v>2</v>
      </c>
      <c r="E19" s="54">
        <v>28907</v>
      </c>
      <c r="F19" s="54">
        <v>34977.47</v>
      </c>
      <c r="I19" s="39"/>
      <c r="J19" s="40" t="s">
        <v>126</v>
      </c>
      <c r="K19" s="40">
        <v>2</v>
      </c>
      <c r="L19" s="1" t="s">
        <v>127</v>
      </c>
      <c r="M19" s="54">
        <v>28400</v>
      </c>
      <c r="N19" s="54">
        <v>34364</v>
      </c>
      <c r="O19" s="36" t="s">
        <v>128</v>
      </c>
      <c r="P19" s="60">
        <v>1</v>
      </c>
    </row>
    <row r="20" spans="1:16" s="17" customFormat="1" ht="30" customHeight="1">
      <c r="A20" s="17" t="s">
        <v>129</v>
      </c>
      <c r="B20" s="1" t="s">
        <v>130</v>
      </c>
      <c r="C20" s="40" t="s">
        <v>48</v>
      </c>
      <c r="D20" s="17" t="s">
        <v>2</v>
      </c>
      <c r="E20" s="54">
        <v>1117.5</v>
      </c>
      <c r="F20" s="54">
        <v>1352.18</v>
      </c>
      <c r="I20" s="39"/>
      <c r="J20" s="40"/>
      <c r="K20" s="40">
        <v>1</v>
      </c>
      <c r="L20" s="1" t="s">
        <v>68</v>
      </c>
      <c r="M20" s="54">
        <v>1117.5</v>
      </c>
      <c r="N20" s="54">
        <v>1352.18</v>
      </c>
      <c r="O20" s="36" t="s">
        <v>131</v>
      </c>
      <c r="P20" s="59" t="s">
        <v>42</v>
      </c>
    </row>
    <row r="21" spans="1:16" s="17" customFormat="1" ht="30" customHeight="1">
      <c r="A21" s="17" t="s">
        <v>132</v>
      </c>
      <c r="B21" s="1" t="s">
        <v>133</v>
      </c>
      <c r="C21" s="40" t="s">
        <v>55</v>
      </c>
      <c r="D21" s="17" t="s">
        <v>3</v>
      </c>
      <c r="E21" s="54">
        <v>21175</v>
      </c>
      <c r="F21" s="54">
        <v>25621.75</v>
      </c>
      <c r="I21" s="39"/>
      <c r="J21" s="40" t="s">
        <v>134</v>
      </c>
      <c r="K21" s="40">
        <v>17</v>
      </c>
      <c r="L21" s="1" t="s">
        <v>135</v>
      </c>
      <c r="M21" s="54">
        <v>14399</v>
      </c>
      <c r="N21" s="54">
        <v>17422.79</v>
      </c>
      <c r="O21" s="36" t="s">
        <v>136</v>
      </c>
      <c r="P21" s="60">
        <v>5</v>
      </c>
    </row>
    <row r="22" spans="1:16" s="17" customFormat="1" ht="30" customHeight="1">
      <c r="A22" s="17" t="s">
        <v>132</v>
      </c>
      <c r="B22" s="1" t="s">
        <v>133</v>
      </c>
      <c r="C22" s="40" t="s">
        <v>55</v>
      </c>
      <c r="D22" s="17" t="s">
        <v>3</v>
      </c>
      <c r="E22" s="54">
        <v>29645</v>
      </c>
      <c r="F22" s="54">
        <v>35870.449999999997</v>
      </c>
      <c r="I22" s="39"/>
      <c r="J22" s="40" t="s">
        <v>134</v>
      </c>
      <c r="K22" s="40">
        <v>15</v>
      </c>
      <c r="L22" s="1" t="s">
        <v>135</v>
      </c>
      <c r="M22" s="54">
        <v>20158.599999999999</v>
      </c>
      <c r="N22" s="54">
        <v>24391.91</v>
      </c>
      <c r="O22" s="36" t="s">
        <v>136</v>
      </c>
      <c r="P22" s="60">
        <v>5</v>
      </c>
    </row>
    <row r="23" spans="1:16" s="17" customFormat="1" ht="30" customHeight="1">
      <c r="A23" s="17" t="s">
        <v>137</v>
      </c>
      <c r="B23" s="1" t="s">
        <v>138</v>
      </c>
      <c r="C23" s="40" t="s">
        <v>55</v>
      </c>
      <c r="D23" s="17" t="s">
        <v>3</v>
      </c>
      <c r="E23" s="54">
        <v>34134.870000000003</v>
      </c>
      <c r="F23" s="54">
        <v>41303.19</v>
      </c>
      <c r="I23" s="39"/>
      <c r="J23" s="40" t="s">
        <v>67</v>
      </c>
      <c r="K23" s="40">
        <v>1</v>
      </c>
      <c r="L23" s="1" t="s">
        <v>139</v>
      </c>
      <c r="M23" s="54">
        <v>29000</v>
      </c>
      <c r="N23" s="54">
        <v>35090</v>
      </c>
      <c r="O23" s="36" t="s">
        <v>108</v>
      </c>
      <c r="P23" s="60">
        <v>6</v>
      </c>
    </row>
    <row r="24" spans="1:16" s="17" customFormat="1" ht="30" customHeight="1">
      <c r="A24" s="17" t="s">
        <v>140</v>
      </c>
      <c r="B24" s="1" t="s">
        <v>141</v>
      </c>
      <c r="C24" s="40" t="s">
        <v>59</v>
      </c>
      <c r="D24" s="17" t="s">
        <v>3</v>
      </c>
      <c r="E24" s="54">
        <v>37158.699999999997</v>
      </c>
      <c r="F24" s="54">
        <v>44962.03</v>
      </c>
      <c r="I24" s="39"/>
      <c r="J24" s="40" t="s">
        <v>142</v>
      </c>
      <c r="K24" s="40">
        <v>2</v>
      </c>
      <c r="L24" s="1" t="s">
        <v>143</v>
      </c>
      <c r="M24" s="54">
        <v>35300.76</v>
      </c>
      <c r="N24" s="54">
        <v>42713.919999999998</v>
      </c>
      <c r="O24" s="36" t="s">
        <v>144</v>
      </c>
      <c r="P24" s="60">
        <v>1</v>
      </c>
    </row>
    <row r="25" spans="1:16" s="17" customFormat="1" ht="30" customHeight="1">
      <c r="A25" s="17" t="s">
        <v>145</v>
      </c>
      <c r="B25" s="1" t="s">
        <v>146</v>
      </c>
      <c r="C25" s="40" t="s">
        <v>45</v>
      </c>
      <c r="D25" s="17" t="s">
        <v>2</v>
      </c>
      <c r="E25" s="54">
        <v>99.12</v>
      </c>
      <c r="F25" s="54">
        <v>119.94</v>
      </c>
      <c r="I25" s="39"/>
      <c r="J25" s="40"/>
      <c r="K25" s="40" t="s">
        <v>42</v>
      </c>
      <c r="L25" s="1" t="s">
        <v>47</v>
      </c>
      <c r="M25" s="54">
        <v>99.12</v>
      </c>
      <c r="N25" s="54">
        <v>119.94</v>
      </c>
      <c r="O25" s="36" t="s">
        <v>93</v>
      </c>
      <c r="P25" s="60" t="s">
        <v>42</v>
      </c>
    </row>
    <row r="26" spans="1:16" s="17" customFormat="1" ht="30" customHeight="1">
      <c r="A26" s="17" t="s">
        <v>145</v>
      </c>
      <c r="B26" s="1" t="s">
        <v>146</v>
      </c>
      <c r="C26" s="40" t="s">
        <v>45</v>
      </c>
      <c r="D26" s="17" t="s">
        <v>2</v>
      </c>
      <c r="E26" s="54">
        <v>564.48</v>
      </c>
      <c r="F26" s="54">
        <v>683.02</v>
      </c>
      <c r="I26" s="39"/>
      <c r="J26" s="40"/>
      <c r="K26" s="40" t="s">
        <v>42</v>
      </c>
      <c r="L26" s="1" t="s">
        <v>47</v>
      </c>
      <c r="M26" s="54">
        <v>564.48</v>
      </c>
      <c r="N26" s="54">
        <v>683.02</v>
      </c>
      <c r="O26" s="36" t="s">
        <v>93</v>
      </c>
      <c r="P26" s="59" t="s">
        <v>42</v>
      </c>
    </row>
    <row r="27" spans="1:16" s="17" customFormat="1" ht="30" customHeight="1">
      <c r="A27" s="17" t="s">
        <v>147</v>
      </c>
      <c r="B27" s="1" t="s">
        <v>148</v>
      </c>
      <c r="C27" s="40" t="s">
        <v>59</v>
      </c>
      <c r="D27" s="17" t="s">
        <v>3</v>
      </c>
      <c r="E27" s="54">
        <v>66984.929999999993</v>
      </c>
      <c r="F27" s="54">
        <v>81051.77</v>
      </c>
      <c r="I27" s="39"/>
      <c r="J27" s="40" t="s">
        <v>149</v>
      </c>
      <c r="K27" s="40">
        <v>1</v>
      </c>
      <c r="L27" s="1" t="s">
        <v>150</v>
      </c>
      <c r="M27" s="54">
        <v>66500</v>
      </c>
      <c r="N27" s="54">
        <v>80465</v>
      </c>
      <c r="O27" s="36" t="s">
        <v>151</v>
      </c>
      <c r="P27" s="60">
        <v>1</v>
      </c>
    </row>
    <row r="28" spans="1:16" s="17" customFormat="1" ht="30" customHeight="1">
      <c r="A28" s="17" t="s">
        <v>152</v>
      </c>
      <c r="B28" s="1" t="s">
        <v>153</v>
      </c>
      <c r="C28" s="40" t="s">
        <v>55</v>
      </c>
      <c r="D28" s="17" t="s">
        <v>2</v>
      </c>
      <c r="E28" s="54">
        <v>48852.78</v>
      </c>
      <c r="F28" s="54">
        <v>59111.86</v>
      </c>
      <c r="I28" s="39"/>
      <c r="J28" s="40" t="s">
        <v>154</v>
      </c>
      <c r="K28" s="40">
        <v>1</v>
      </c>
      <c r="L28" s="1" t="s">
        <v>155</v>
      </c>
      <c r="M28" s="54">
        <v>48000</v>
      </c>
      <c r="N28" s="54">
        <v>58080</v>
      </c>
      <c r="O28" s="36" t="s">
        <v>156</v>
      </c>
      <c r="P28" s="60">
        <v>1</v>
      </c>
    </row>
    <row r="29" spans="1:16" s="17" customFormat="1" ht="30" customHeight="1">
      <c r="A29" s="17" t="s">
        <v>157</v>
      </c>
      <c r="B29" s="1" t="s">
        <v>158</v>
      </c>
      <c r="C29" s="40" t="s">
        <v>45</v>
      </c>
      <c r="D29" s="17" t="s">
        <v>2</v>
      </c>
      <c r="E29" s="54">
        <v>372</v>
      </c>
      <c r="F29" s="54">
        <v>450.12</v>
      </c>
      <c r="I29" s="39"/>
      <c r="J29" s="40"/>
      <c r="K29" s="40" t="s">
        <v>42</v>
      </c>
      <c r="L29" s="1" t="s">
        <v>49</v>
      </c>
      <c r="M29" s="54">
        <v>372</v>
      </c>
      <c r="N29" s="54">
        <v>450.12</v>
      </c>
      <c r="O29" s="36" t="s">
        <v>159</v>
      </c>
      <c r="P29" s="59" t="s">
        <v>42</v>
      </c>
    </row>
    <row r="30" spans="1:16" s="17" customFormat="1" ht="30" customHeight="1">
      <c r="A30" s="17" t="s">
        <v>160</v>
      </c>
      <c r="B30" s="1" t="s">
        <v>161</v>
      </c>
      <c r="C30" s="40" t="s">
        <v>48</v>
      </c>
      <c r="D30" s="17" t="s">
        <v>2</v>
      </c>
      <c r="E30" s="54">
        <v>81.75</v>
      </c>
      <c r="F30" s="54">
        <v>98.92</v>
      </c>
      <c r="I30" s="39"/>
      <c r="J30" s="40"/>
      <c r="K30" s="40">
        <v>3</v>
      </c>
      <c r="L30" s="1" t="s">
        <v>162</v>
      </c>
      <c r="M30" s="54">
        <v>81.75</v>
      </c>
      <c r="N30" s="54">
        <v>98.92</v>
      </c>
      <c r="O30" s="36" t="s">
        <v>163</v>
      </c>
      <c r="P30" s="59" t="s">
        <v>42</v>
      </c>
    </row>
    <row r="31" spans="1:16" s="17" customFormat="1" ht="30" customHeight="1">
      <c r="A31" s="17" t="s">
        <v>164</v>
      </c>
      <c r="B31" s="1" t="s">
        <v>165</v>
      </c>
      <c r="C31" s="40" t="s">
        <v>48</v>
      </c>
      <c r="D31" s="17" t="s">
        <v>2</v>
      </c>
      <c r="E31" s="54">
        <v>154.19999999999999</v>
      </c>
      <c r="F31" s="54">
        <v>186.58</v>
      </c>
      <c r="I31" s="39"/>
      <c r="J31" s="40"/>
      <c r="K31" s="40">
        <v>1</v>
      </c>
      <c r="L31" s="1" t="s">
        <v>71</v>
      </c>
      <c r="M31" s="54">
        <v>154.19999999999999</v>
      </c>
      <c r="N31" s="54">
        <v>186.58</v>
      </c>
      <c r="O31" s="36" t="s">
        <v>166</v>
      </c>
      <c r="P31" s="59" t="s">
        <v>42</v>
      </c>
    </row>
    <row r="32" spans="1:16" s="17" customFormat="1" ht="30" customHeight="1">
      <c r="A32" s="17" t="s">
        <v>167</v>
      </c>
      <c r="B32" s="1" t="s">
        <v>46</v>
      </c>
      <c r="C32" s="40" t="s">
        <v>45</v>
      </c>
      <c r="D32" s="17" t="s">
        <v>2</v>
      </c>
      <c r="E32" s="54">
        <v>188.16</v>
      </c>
      <c r="F32" s="54">
        <v>227.67</v>
      </c>
      <c r="I32" s="39"/>
      <c r="J32" s="40"/>
      <c r="K32" s="40" t="s">
        <v>42</v>
      </c>
      <c r="L32" s="1" t="s">
        <v>47</v>
      </c>
      <c r="M32" s="54">
        <v>188.16</v>
      </c>
      <c r="N32" s="54">
        <v>227.67</v>
      </c>
      <c r="O32" s="36" t="s">
        <v>93</v>
      </c>
      <c r="P32" s="59" t="s">
        <v>42</v>
      </c>
    </row>
    <row r="33" spans="1:16" s="17" customFormat="1" ht="30" customHeight="1">
      <c r="A33" s="17" t="s">
        <v>168</v>
      </c>
      <c r="B33" s="1" t="s">
        <v>50</v>
      </c>
      <c r="C33" s="40" t="s">
        <v>45</v>
      </c>
      <c r="D33" s="12" t="s">
        <v>2</v>
      </c>
      <c r="E33" s="54">
        <v>218</v>
      </c>
      <c r="F33" s="54">
        <v>263.77999999999997</v>
      </c>
      <c r="I33" s="39"/>
      <c r="J33" s="40"/>
      <c r="K33" s="40" t="s">
        <v>42</v>
      </c>
      <c r="L33" s="1" t="s">
        <v>49</v>
      </c>
      <c r="M33" s="54">
        <v>218</v>
      </c>
      <c r="N33" s="54">
        <v>263.77999999999997</v>
      </c>
      <c r="O33" s="36" t="s">
        <v>93</v>
      </c>
      <c r="P33" s="59" t="s">
        <v>42</v>
      </c>
    </row>
    <row r="34" spans="1:16" s="17" customFormat="1" ht="30" customHeight="1">
      <c r="A34" s="17" t="s">
        <v>168</v>
      </c>
      <c r="B34" s="1" t="s">
        <v>50</v>
      </c>
      <c r="C34" s="40" t="s">
        <v>45</v>
      </c>
      <c r="D34" s="17" t="s">
        <v>2</v>
      </c>
      <c r="E34" s="54">
        <v>590.52</v>
      </c>
      <c r="F34" s="54">
        <v>714.53</v>
      </c>
      <c r="I34" s="39"/>
      <c r="J34" s="40"/>
      <c r="K34" s="40" t="s">
        <v>42</v>
      </c>
      <c r="L34" s="1" t="s">
        <v>47</v>
      </c>
      <c r="M34" s="54">
        <v>590.52</v>
      </c>
      <c r="N34" s="54">
        <v>714.53</v>
      </c>
      <c r="O34" s="36" t="s">
        <v>93</v>
      </c>
      <c r="P34" s="59" t="s">
        <v>42</v>
      </c>
    </row>
    <row r="35" spans="1:16" s="17" customFormat="1" ht="30" customHeight="1">
      <c r="A35" s="17" t="s">
        <v>168</v>
      </c>
      <c r="B35" s="1" t="s">
        <v>50</v>
      </c>
      <c r="C35" s="40" t="s">
        <v>45</v>
      </c>
      <c r="D35" s="17" t="s">
        <v>2</v>
      </c>
      <c r="E35" s="54">
        <v>99.12</v>
      </c>
      <c r="F35" s="54">
        <v>119.94</v>
      </c>
      <c r="I35" s="39"/>
      <c r="J35" s="40"/>
      <c r="K35" s="40" t="s">
        <v>42</v>
      </c>
      <c r="L35" s="1" t="s">
        <v>47</v>
      </c>
      <c r="M35" s="54">
        <v>99.12</v>
      </c>
      <c r="N35" s="54">
        <v>119.94</v>
      </c>
      <c r="O35" s="36" t="s">
        <v>93</v>
      </c>
      <c r="P35" s="59" t="s">
        <v>42</v>
      </c>
    </row>
    <row r="36" spans="1:16" s="17" customFormat="1" ht="30" customHeight="1">
      <c r="A36" s="17" t="s">
        <v>169</v>
      </c>
      <c r="B36" s="1" t="s">
        <v>46</v>
      </c>
      <c r="C36" s="40" t="s">
        <v>45</v>
      </c>
      <c r="D36" s="17" t="s">
        <v>2</v>
      </c>
      <c r="E36" s="54">
        <v>196.84</v>
      </c>
      <c r="F36" s="54">
        <v>238.18</v>
      </c>
      <c r="I36" s="39"/>
      <c r="J36" s="40"/>
      <c r="K36" s="40" t="s">
        <v>42</v>
      </c>
      <c r="L36" s="1" t="s">
        <v>47</v>
      </c>
      <c r="M36" s="54">
        <v>196.84</v>
      </c>
      <c r="N36" s="54">
        <v>238.18</v>
      </c>
      <c r="O36" s="36" t="s">
        <v>93</v>
      </c>
      <c r="P36" s="59" t="s">
        <v>42</v>
      </c>
    </row>
    <row r="37" spans="1:16" s="17" customFormat="1" ht="30" customHeight="1">
      <c r="A37" s="17" t="s">
        <v>170</v>
      </c>
      <c r="B37" s="1" t="s">
        <v>171</v>
      </c>
      <c r="C37" s="40" t="s">
        <v>48</v>
      </c>
      <c r="D37" s="17" t="s">
        <v>2</v>
      </c>
      <c r="E37" s="54">
        <v>15.6</v>
      </c>
      <c r="F37" s="54">
        <v>18.88</v>
      </c>
      <c r="I37" s="39"/>
      <c r="J37" s="40"/>
      <c r="K37" s="40">
        <v>3</v>
      </c>
      <c r="L37" s="1" t="s">
        <v>70</v>
      </c>
      <c r="M37" s="54">
        <v>15.6</v>
      </c>
      <c r="N37" s="54">
        <v>18.88</v>
      </c>
      <c r="O37" s="36" t="s">
        <v>172</v>
      </c>
      <c r="P37" s="59" t="s">
        <v>42</v>
      </c>
    </row>
    <row r="38" spans="1:16" s="17" customFormat="1" ht="30" customHeight="1">
      <c r="A38" s="17" t="s">
        <v>173</v>
      </c>
      <c r="B38" s="1" t="s">
        <v>174</v>
      </c>
      <c r="C38" s="40" t="s">
        <v>48</v>
      </c>
      <c r="D38" s="17" t="s">
        <v>2</v>
      </c>
      <c r="E38" s="54">
        <v>226.6</v>
      </c>
      <c r="F38" s="54">
        <v>274.19</v>
      </c>
      <c r="I38" s="39"/>
      <c r="J38" s="40"/>
      <c r="K38" s="40">
        <v>3</v>
      </c>
      <c r="L38" s="1" t="s">
        <v>69</v>
      </c>
      <c r="M38" s="54">
        <v>226.6</v>
      </c>
      <c r="N38" s="54">
        <v>274.19</v>
      </c>
      <c r="O38" s="36" t="s">
        <v>175</v>
      </c>
      <c r="P38" s="59" t="s">
        <v>42</v>
      </c>
    </row>
    <row r="39" spans="1:16" s="17" customFormat="1" ht="30" customHeight="1">
      <c r="A39" s="17" t="s">
        <v>176</v>
      </c>
      <c r="B39" s="1" t="s">
        <v>50</v>
      </c>
      <c r="C39" s="40" t="s">
        <v>45</v>
      </c>
      <c r="D39" s="17" t="s">
        <v>2</v>
      </c>
      <c r="E39" s="54">
        <v>276.83999999999997</v>
      </c>
      <c r="F39" s="54">
        <v>334.98</v>
      </c>
      <c r="I39" s="39"/>
      <c r="J39" s="40"/>
      <c r="K39" s="40" t="s">
        <v>42</v>
      </c>
      <c r="L39" s="1" t="s">
        <v>47</v>
      </c>
      <c r="M39" s="54">
        <v>276.83999999999997</v>
      </c>
      <c r="N39" s="54">
        <v>334.98</v>
      </c>
      <c r="O39" s="36" t="s">
        <v>177</v>
      </c>
      <c r="P39" s="59" t="s">
        <v>42</v>
      </c>
    </row>
    <row r="40" spans="1:16" s="17" customFormat="1" ht="30" customHeight="1">
      <c r="A40" s="17" t="s">
        <v>176</v>
      </c>
      <c r="B40" s="1" t="s">
        <v>50</v>
      </c>
      <c r="C40" s="40" t="s">
        <v>45</v>
      </c>
      <c r="D40" s="17" t="s">
        <v>2</v>
      </c>
      <c r="E40" s="54">
        <v>270</v>
      </c>
      <c r="F40" s="54">
        <v>326.7</v>
      </c>
      <c r="I40" s="39"/>
      <c r="J40" s="40"/>
      <c r="K40" s="40" t="s">
        <v>42</v>
      </c>
      <c r="L40" s="1" t="s">
        <v>49</v>
      </c>
      <c r="M40" s="54">
        <v>270</v>
      </c>
      <c r="N40" s="54">
        <v>326.7</v>
      </c>
      <c r="O40" s="36" t="s">
        <v>177</v>
      </c>
      <c r="P40" s="59" t="s">
        <v>42</v>
      </c>
    </row>
    <row r="41" spans="1:16" s="17" customFormat="1" ht="30" customHeight="1">
      <c r="A41" s="17" t="s">
        <v>176</v>
      </c>
      <c r="B41" s="1" t="s">
        <v>50</v>
      </c>
      <c r="C41" s="40" t="s">
        <v>45</v>
      </c>
      <c r="D41" s="17" t="s">
        <v>2</v>
      </c>
      <c r="E41" s="54">
        <v>99.12</v>
      </c>
      <c r="F41" s="54">
        <v>119.94</v>
      </c>
      <c r="I41" s="39"/>
      <c r="J41" s="40"/>
      <c r="K41" s="40" t="s">
        <v>42</v>
      </c>
      <c r="L41" s="1" t="s">
        <v>47</v>
      </c>
      <c r="M41" s="54">
        <v>99.12</v>
      </c>
      <c r="N41" s="54">
        <v>119.94</v>
      </c>
      <c r="O41" s="36" t="s">
        <v>177</v>
      </c>
      <c r="P41" s="59" t="s">
        <v>42</v>
      </c>
    </row>
    <row r="42" spans="1:16" s="17" customFormat="1" ht="30" customHeight="1">
      <c r="A42" s="17" t="s">
        <v>178</v>
      </c>
      <c r="B42" s="1" t="s">
        <v>179</v>
      </c>
      <c r="C42" s="40" t="s">
        <v>180</v>
      </c>
      <c r="D42" s="17" t="s">
        <v>74</v>
      </c>
      <c r="E42" s="54">
        <v>421.21</v>
      </c>
      <c r="F42" s="54">
        <v>509.66</v>
      </c>
      <c r="I42" s="39"/>
      <c r="J42" s="40"/>
      <c r="K42" s="40" t="s">
        <v>42</v>
      </c>
      <c r="L42" s="1" t="s">
        <v>181</v>
      </c>
      <c r="M42" s="54">
        <v>421.21</v>
      </c>
      <c r="N42" s="54">
        <v>509.66</v>
      </c>
      <c r="O42" s="36" t="s">
        <v>131</v>
      </c>
      <c r="P42" s="59" t="s">
        <v>42</v>
      </c>
    </row>
    <row r="43" spans="1:16" s="17" customFormat="1" ht="30" customHeight="1">
      <c r="A43" s="17" t="s">
        <v>182</v>
      </c>
      <c r="B43" s="1" t="s">
        <v>183</v>
      </c>
      <c r="C43" s="40" t="s">
        <v>48</v>
      </c>
      <c r="D43" s="17" t="s">
        <v>2</v>
      </c>
      <c r="E43" s="54">
        <v>226.6</v>
      </c>
      <c r="F43" s="54">
        <v>274.19</v>
      </c>
      <c r="I43" s="39"/>
      <c r="J43" s="40"/>
      <c r="K43" s="40">
        <v>1</v>
      </c>
      <c r="L43" s="1" t="s">
        <v>69</v>
      </c>
      <c r="M43" s="54">
        <v>226.6</v>
      </c>
      <c r="N43" s="54">
        <v>274.19</v>
      </c>
      <c r="O43" s="36" t="s">
        <v>172</v>
      </c>
      <c r="P43" s="59" t="s">
        <v>42</v>
      </c>
    </row>
    <row r="44" spans="1:16" s="17" customFormat="1" ht="30" customHeight="1">
      <c r="A44" s="17" t="s">
        <v>184</v>
      </c>
      <c r="B44" s="1" t="s">
        <v>185</v>
      </c>
      <c r="C44" s="40" t="s">
        <v>48</v>
      </c>
      <c r="D44" s="17" t="s">
        <v>2</v>
      </c>
      <c r="E44" s="54">
        <v>15.6</v>
      </c>
      <c r="F44" s="54">
        <v>18.88</v>
      </c>
      <c r="I44" s="39"/>
      <c r="J44" s="40"/>
      <c r="K44" s="40">
        <v>3</v>
      </c>
      <c r="L44" s="1" t="s">
        <v>70</v>
      </c>
      <c r="M44" s="54">
        <v>15.6</v>
      </c>
      <c r="N44" s="54">
        <v>18.88</v>
      </c>
      <c r="O44" s="36" t="s">
        <v>172</v>
      </c>
      <c r="P44" s="59" t="s">
        <v>42</v>
      </c>
    </row>
    <row r="45" spans="1:16" s="17" customFormat="1" ht="30" customHeight="1">
      <c r="A45" s="17" t="s">
        <v>186</v>
      </c>
      <c r="B45" s="1" t="s">
        <v>187</v>
      </c>
      <c r="C45" s="40" t="s">
        <v>48</v>
      </c>
      <c r="D45" s="17" t="s">
        <v>2</v>
      </c>
      <c r="E45" s="54">
        <v>57</v>
      </c>
      <c r="F45" s="54">
        <v>59.28</v>
      </c>
      <c r="I45" s="39"/>
      <c r="J45" s="40"/>
      <c r="K45" s="40">
        <v>2</v>
      </c>
      <c r="L45" s="1" t="s">
        <v>181</v>
      </c>
      <c r="M45" s="54">
        <v>57</v>
      </c>
      <c r="N45" s="54">
        <v>59.28</v>
      </c>
      <c r="O45" s="36" t="s">
        <v>166</v>
      </c>
      <c r="P45" s="59" t="s">
        <v>42</v>
      </c>
    </row>
    <row r="46" spans="1:16" s="17" customFormat="1" ht="30" customHeight="1">
      <c r="A46" s="17" t="s">
        <v>188</v>
      </c>
      <c r="B46" s="1" t="s">
        <v>189</v>
      </c>
      <c r="C46" s="40" t="s">
        <v>48</v>
      </c>
      <c r="D46" s="17" t="s">
        <v>2</v>
      </c>
      <c r="E46" s="54">
        <v>87.44</v>
      </c>
      <c r="F46" s="54">
        <v>105.8</v>
      </c>
      <c r="I46" s="39"/>
      <c r="J46" s="40"/>
      <c r="K46" s="40">
        <v>3</v>
      </c>
      <c r="L46" s="1" t="s">
        <v>181</v>
      </c>
      <c r="M46" s="54">
        <v>87.44</v>
      </c>
      <c r="N46" s="54">
        <v>105.8</v>
      </c>
      <c r="O46" s="36" t="s">
        <v>163</v>
      </c>
      <c r="P46" s="59" t="s">
        <v>42</v>
      </c>
    </row>
    <row r="47" spans="1:16" s="17" customFormat="1" ht="30" customHeight="1">
      <c r="A47" s="17" t="s">
        <v>190</v>
      </c>
      <c r="B47" s="1" t="s">
        <v>191</v>
      </c>
      <c r="C47" s="40" t="s">
        <v>45</v>
      </c>
      <c r="D47" s="17" t="s">
        <v>2</v>
      </c>
      <c r="E47" s="54">
        <v>1181.04</v>
      </c>
      <c r="F47" s="54">
        <v>1429.06</v>
      </c>
      <c r="I47" s="39"/>
      <c r="J47" s="40"/>
      <c r="K47" s="40" t="s">
        <v>42</v>
      </c>
      <c r="L47" s="1" t="s">
        <v>47</v>
      </c>
      <c r="M47" s="54">
        <v>1181.04</v>
      </c>
      <c r="N47" s="54">
        <v>1429.06</v>
      </c>
      <c r="O47" s="36" t="s">
        <v>172</v>
      </c>
      <c r="P47" s="59" t="s">
        <v>42</v>
      </c>
    </row>
    <row r="48" spans="1:16" s="17" customFormat="1" ht="30" customHeight="1">
      <c r="A48" s="17" t="s">
        <v>192</v>
      </c>
      <c r="B48" s="1" t="s">
        <v>193</v>
      </c>
      <c r="C48" s="40" t="s">
        <v>48</v>
      </c>
      <c r="D48" s="17" t="s">
        <v>2</v>
      </c>
      <c r="E48" s="54">
        <v>186</v>
      </c>
      <c r="F48" s="54">
        <v>225.06</v>
      </c>
      <c r="I48" s="39"/>
      <c r="J48" s="40"/>
      <c r="K48" s="40">
        <v>3</v>
      </c>
      <c r="L48" s="1" t="s">
        <v>47</v>
      </c>
      <c r="M48" s="54">
        <v>186</v>
      </c>
      <c r="N48" s="54">
        <v>225.06</v>
      </c>
      <c r="O48" s="36" t="s">
        <v>194</v>
      </c>
      <c r="P48" s="59" t="s">
        <v>42</v>
      </c>
    </row>
    <row r="49" spans="1:16" s="17" customFormat="1" ht="30" customHeight="1">
      <c r="A49" s="17" t="s">
        <v>195</v>
      </c>
      <c r="B49" s="1" t="s">
        <v>196</v>
      </c>
      <c r="C49" s="40" t="s">
        <v>48</v>
      </c>
      <c r="D49" s="17" t="s">
        <v>2</v>
      </c>
      <c r="E49" s="54">
        <v>32.69</v>
      </c>
      <c r="F49" s="54">
        <v>34</v>
      </c>
      <c r="I49" s="39"/>
      <c r="J49" s="40"/>
      <c r="K49" s="40">
        <v>1</v>
      </c>
      <c r="L49" s="1" t="s">
        <v>58</v>
      </c>
      <c r="M49" s="54">
        <v>32.69</v>
      </c>
      <c r="N49" s="54">
        <v>34</v>
      </c>
      <c r="O49" s="36" t="s">
        <v>122</v>
      </c>
      <c r="P49" s="59" t="s">
        <v>42</v>
      </c>
    </row>
    <row r="50" spans="1:16" s="17" customFormat="1" ht="30" customHeight="1">
      <c r="A50" s="17" t="s">
        <v>197</v>
      </c>
      <c r="B50" s="1" t="s">
        <v>198</v>
      </c>
      <c r="C50" s="40" t="s">
        <v>48</v>
      </c>
      <c r="D50" s="17" t="s">
        <v>2</v>
      </c>
      <c r="E50" s="54">
        <v>226.6</v>
      </c>
      <c r="F50" s="54">
        <v>274.19</v>
      </c>
      <c r="I50" s="39"/>
      <c r="J50" s="40"/>
      <c r="K50" s="40">
        <v>1</v>
      </c>
      <c r="L50" s="1" t="s">
        <v>69</v>
      </c>
      <c r="M50" s="54">
        <v>226.6</v>
      </c>
      <c r="N50" s="54">
        <v>274.19</v>
      </c>
      <c r="O50" s="36" t="s">
        <v>163</v>
      </c>
      <c r="P50" s="59" t="s">
        <v>42</v>
      </c>
    </row>
    <row r="51" spans="1:16" s="17" customFormat="1" ht="30" customHeight="1">
      <c r="A51" s="17" t="s">
        <v>199</v>
      </c>
      <c r="B51" s="1" t="s">
        <v>200</v>
      </c>
      <c r="C51" s="40" t="s">
        <v>48</v>
      </c>
      <c r="D51" s="17" t="s">
        <v>2</v>
      </c>
      <c r="E51" s="54">
        <v>46.5</v>
      </c>
      <c r="F51" s="54">
        <v>56.27</v>
      </c>
      <c r="I51" s="39"/>
      <c r="J51" s="40"/>
      <c r="K51" s="40">
        <v>3</v>
      </c>
      <c r="L51" s="1" t="s">
        <v>69</v>
      </c>
      <c r="M51" s="54">
        <v>46.5</v>
      </c>
      <c r="N51" s="54">
        <v>56.27</v>
      </c>
      <c r="O51" s="36" t="s">
        <v>166</v>
      </c>
      <c r="P51" s="59" t="s">
        <v>42</v>
      </c>
    </row>
    <row r="52" spans="1:16" s="17" customFormat="1" ht="30" customHeight="1">
      <c r="A52" s="17" t="s">
        <v>201</v>
      </c>
      <c r="B52" s="1" t="s">
        <v>202</v>
      </c>
      <c r="C52" s="40" t="s">
        <v>48</v>
      </c>
      <c r="D52" s="17" t="s">
        <v>2</v>
      </c>
      <c r="E52" s="54">
        <v>568.4</v>
      </c>
      <c r="F52" s="54">
        <v>687.76</v>
      </c>
      <c r="I52" s="39"/>
      <c r="J52" s="40"/>
      <c r="K52" s="40">
        <v>3</v>
      </c>
      <c r="L52" s="1" t="s">
        <v>69</v>
      </c>
      <c r="M52" s="54">
        <v>568.4</v>
      </c>
      <c r="N52" s="54">
        <v>687.76</v>
      </c>
      <c r="O52" s="36" t="s">
        <v>203</v>
      </c>
      <c r="P52" s="59" t="s">
        <v>42</v>
      </c>
    </row>
    <row r="53" spans="1:16" s="17" customFormat="1" ht="30" customHeight="1">
      <c r="A53" s="17" t="s">
        <v>204</v>
      </c>
      <c r="B53" s="1" t="s">
        <v>200</v>
      </c>
      <c r="C53" s="40" t="s">
        <v>48</v>
      </c>
      <c r="D53" s="17" t="s">
        <v>2</v>
      </c>
      <c r="E53" s="54">
        <v>81.75</v>
      </c>
      <c r="F53" s="54">
        <v>98.92</v>
      </c>
      <c r="I53" s="39"/>
      <c r="J53" s="40"/>
      <c r="K53" s="40">
        <v>3</v>
      </c>
      <c r="L53" s="1" t="s">
        <v>162</v>
      </c>
      <c r="M53" s="54">
        <v>81.75</v>
      </c>
      <c r="N53" s="54">
        <v>98.92</v>
      </c>
      <c r="O53" s="36" t="s">
        <v>163</v>
      </c>
      <c r="P53" s="59" t="s">
        <v>42</v>
      </c>
    </row>
    <row r="54" spans="1:16" s="17" customFormat="1" ht="30" customHeight="1">
      <c r="A54" s="17" t="s">
        <v>205</v>
      </c>
      <c r="B54" s="1" t="s">
        <v>206</v>
      </c>
      <c r="C54" s="40" t="s">
        <v>48</v>
      </c>
      <c r="D54" s="17" t="s">
        <v>2</v>
      </c>
      <c r="E54" s="54">
        <v>142.19999999999999</v>
      </c>
      <c r="F54" s="54">
        <v>172.06</v>
      </c>
      <c r="I54" s="39"/>
      <c r="J54" s="40"/>
      <c r="K54" s="40">
        <v>3</v>
      </c>
      <c r="L54" s="1" t="s">
        <v>47</v>
      </c>
      <c r="M54" s="54">
        <v>142.19999999999999</v>
      </c>
      <c r="N54" s="54">
        <v>172.06</v>
      </c>
      <c r="O54" s="36" t="s">
        <v>175</v>
      </c>
      <c r="P54" s="59" t="s">
        <v>42</v>
      </c>
    </row>
    <row r="55" spans="1:16" s="17" customFormat="1" ht="30" customHeight="1">
      <c r="A55" s="17" t="s">
        <v>207</v>
      </c>
      <c r="B55" s="1" t="s">
        <v>208</v>
      </c>
      <c r="C55" s="40" t="s">
        <v>48</v>
      </c>
      <c r="D55" s="17" t="s">
        <v>2</v>
      </c>
      <c r="E55" s="54">
        <v>480</v>
      </c>
      <c r="F55" s="54">
        <v>580.79999999999995</v>
      </c>
      <c r="I55" s="39"/>
      <c r="J55" s="40"/>
      <c r="K55" s="40">
        <v>3</v>
      </c>
      <c r="L55" s="1" t="s">
        <v>49</v>
      </c>
      <c r="M55" s="54">
        <v>480</v>
      </c>
      <c r="N55" s="54">
        <v>580.79999999999995</v>
      </c>
      <c r="O55" s="36" t="s">
        <v>136</v>
      </c>
      <c r="P55" s="59" t="s">
        <v>42</v>
      </c>
    </row>
    <row r="56" spans="1:16" s="17" customFormat="1" ht="30" customHeight="1">
      <c r="A56" s="17" t="s">
        <v>209</v>
      </c>
      <c r="B56" s="1" t="s">
        <v>210</v>
      </c>
      <c r="C56" s="40" t="s">
        <v>48</v>
      </c>
      <c r="D56" s="17" t="s">
        <v>2</v>
      </c>
      <c r="E56" s="54">
        <v>163</v>
      </c>
      <c r="F56" s="54">
        <v>197.23</v>
      </c>
      <c r="I56" s="39"/>
      <c r="J56" s="40"/>
      <c r="K56" s="40">
        <v>1</v>
      </c>
      <c r="L56" s="1" t="s">
        <v>49</v>
      </c>
      <c r="M56" s="54">
        <v>163</v>
      </c>
      <c r="N56" s="54">
        <v>197.23</v>
      </c>
      <c r="O56" s="36" t="s">
        <v>84</v>
      </c>
      <c r="P56" s="59" t="s">
        <v>42</v>
      </c>
    </row>
    <row r="57" spans="1:16" s="17" customFormat="1" ht="30" customHeight="1">
      <c r="A57" s="17" t="s">
        <v>211</v>
      </c>
      <c r="B57" s="1" t="s">
        <v>212</v>
      </c>
      <c r="C57" s="40" t="s">
        <v>48</v>
      </c>
      <c r="D57" s="17" t="s">
        <v>2</v>
      </c>
      <c r="E57" s="54">
        <v>15.78</v>
      </c>
      <c r="F57" s="54">
        <v>19.09</v>
      </c>
      <c r="I57" s="39"/>
      <c r="J57" s="40"/>
      <c r="K57" s="40">
        <v>3</v>
      </c>
      <c r="L57" s="1" t="s">
        <v>51</v>
      </c>
      <c r="M57" s="54">
        <v>15.78</v>
      </c>
      <c r="N57" s="54">
        <v>19.09</v>
      </c>
      <c r="O57" s="36" t="s">
        <v>163</v>
      </c>
      <c r="P57" s="59" t="s">
        <v>42</v>
      </c>
    </row>
    <row r="58" spans="1:16" s="17" customFormat="1" ht="30" customHeight="1">
      <c r="A58" s="17" t="s">
        <v>213</v>
      </c>
      <c r="B58" s="1" t="s">
        <v>214</v>
      </c>
      <c r="C58" s="40" t="s">
        <v>48</v>
      </c>
      <c r="D58" s="17" t="s">
        <v>2</v>
      </c>
      <c r="E58" s="54">
        <v>15.6</v>
      </c>
      <c r="F58" s="54">
        <v>18.88</v>
      </c>
      <c r="I58" s="39"/>
      <c r="J58" s="40"/>
      <c r="K58" s="40">
        <v>3</v>
      </c>
      <c r="L58" s="1" t="s">
        <v>69</v>
      </c>
      <c r="M58" s="54">
        <v>15.6</v>
      </c>
      <c r="N58" s="54">
        <v>18.88</v>
      </c>
      <c r="O58" s="36" t="s">
        <v>172</v>
      </c>
      <c r="P58" s="59" t="s">
        <v>42</v>
      </c>
    </row>
    <row r="59" spans="1:16" s="17" customFormat="1" ht="30" customHeight="1">
      <c r="A59" s="17" t="s">
        <v>215</v>
      </c>
      <c r="B59" s="1" t="s">
        <v>216</v>
      </c>
      <c r="C59" s="40" t="s">
        <v>48</v>
      </c>
      <c r="D59" s="17" t="s">
        <v>2</v>
      </c>
      <c r="E59" s="54">
        <v>80.040000000000006</v>
      </c>
      <c r="F59" s="54">
        <v>96.85</v>
      </c>
      <c r="I59" s="39"/>
      <c r="J59" s="40"/>
      <c r="K59" s="40">
        <v>3</v>
      </c>
      <c r="L59" s="1" t="s">
        <v>70</v>
      </c>
      <c r="M59" s="54">
        <v>80.040000000000006</v>
      </c>
      <c r="N59" s="54">
        <v>96.85</v>
      </c>
      <c r="O59" s="36" t="s">
        <v>172</v>
      </c>
      <c r="P59" s="59" t="s">
        <v>42</v>
      </c>
    </row>
    <row r="60" spans="1:16" s="17" customFormat="1" ht="30" customHeight="1">
      <c r="A60" s="17" t="s">
        <v>217</v>
      </c>
      <c r="B60" s="1" t="s">
        <v>218</v>
      </c>
      <c r="C60" s="40" t="s">
        <v>48</v>
      </c>
      <c r="D60" s="17" t="s">
        <v>2</v>
      </c>
      <c r="E60" s="54">
        <v>46.8</v>
      </c>
      <c r="F60" s="54">
        <v>56.63</v>
      </c>
      <c r="I60" s="39"/>
      <c r="J60" s="40"/>
      <c r="K60" s="40">
        <v>3</v>
      </c>
      <c r="L60" s="1" t="s">
        <v>70</v>
      </c>
      <c r="M60" s="54">
        <v>46.8</v>
      </c>
      <c r="N60" s="54">
        <v>56.63</v>
      </c>
      <c r="O60" s="36" t="s">
        <v>172</v>
      </c>
      <c r="P60" s="59" t="s">
        <v>42</v>
      </c>
    </row>
    <row r="61" spans="1:16" s="17" customFormat="1" ht="30" customHeight="1">
      <c r="A61" s="17" t="s">
        <v>219</v>
      </c>
      <c r="B61" s="1" t="s">
        <v>220</v>
      </c>
      <c r="C61" s="40" t="s">
        <v>48</v>
      </c>
      <c r="D61" s="17" t="s">
        <v>2</v>
      </c>
      <c r="E61" s="54">
        <v>60</v>
      </c>
      <c r="F61" s="54">
        <v>72.599999999999994</v>
      </c>
      <c r="I61" s="39"/>
      <c r="J61" s="40"/>
      <c r="K61" s="40">
        <v>1</v>
      </c>
      <c r="L61" s="1" t="s">
        <v>51</v>
      </c>
      <c r="M61" s="54">
        <v>60</v>
      </c>
      <c r="N61" s="54">
        <v>72.599999999999994</v>
      </c>
      <c r="O61" s="36" t="s">
        <v>221</v>
      </c>
      <c r="P61" s="59" t="s">
        <v>42</v>
      </c>
    </row>
    <row r="62" spans="1:16" s="17" customFormat="1" ht="30" customHeight="1">
      <c r="A62" s="17" t="s">
        <v>222</v>
      </c>
      <c r="B62" s="1" t="s">
        <v>223</v>
      </c>
      <c r="C62" s="40" t="s">
        <v>48</v>
      </c>
      <c r="D62" s="17" t="s">
        <v>2</v>
      </c>
      <c r="E62" s="54">
        <v>644.04999999999995</v>
      </c>
      <c r="F62" s="54">
        <v>779.3</v>
      </c>
      <c r="I62" s="39"/>
      <c r="J62" s="40"/>
      <c r="K62" s="40">
        <v>5</v>
      </c>
      <c r="L62" s="1" t="s">
        <v>71</v>
      </c>
      <c r="M62" s="54">
        <v>644.04999999999995</v>
      </c>
      <c r="N62" s="54">
        <v>779.3</v>
      </c>
      <c r="O62" s="36" t="s">
        <v>144</v>
      </c>
      <c r="P62" s="59" t="s">
        <v>42</v>
      </c>
    </row>
    <row r="63" spans="1:16" s="17" customFormat="1" ht="30" customHeight="1">
      <c r="A63" s="17" t="s">
        <v>224</v>
      </c>
      <c r="B63" s="1" t="s">
        <v>225</v>
      </c>
      <c r="C63" s="40" t="s">
        <v>48</v>
      </c>
      <c r="D63" s="17" t="s">
        <v>3</v>
      </c>
      <c r="E63" s="54">
        <v>3.59</v>
      </c>
      <c r="F63" s="54">
        <v>3.77</v>
      </c>
      <c r="I63" s="39"/>
      <c r="J63" s="40"/>
      <c r="K63" s="40">
        <v>1</v>
      </c>
      <c r="L63" s="1" t="s">
        <v>226</v>
      </c>
      <c r="M63" s="54">
        <v>3.59</v>
      </c>
      <c r="N63" s="54">
        <v>3.77</v>
      </c>
      <c r="O63" s="36" t="s">
        <v>227</v>
      </c>
      <c r="P63" s="59" t="s">
        <v>42</v>
      </c>
    </row>
    <row r="64" spans="1:16" s="17" customFormat="1" ht="30" customHeight="1">
      <c r="A64" s="17" t="s">
        <v>228</v>
      </c>
      <c r="B64" s="1" t="s">
        <v>229</v>
      </c>
      <c r="C64" s="40" t="s">
        <v>63</v>
      </c>
      <c r="D64" s="17" t="s">
        <v>2</v>
      </c>
      <c r="E64" s="54">
        <v>112531.12</v>
      </c>
      <c r="F64" s="54">
        <v>136162.66</v>
      </c>
      <c r="I64" s="39"/>
      <c r="J64" s="40"/>
      <c r="K64" s="40" t="s">
        <v>42</v>
      </c>
      <c r="L64" s="1" t="s">
        <v>230</v>
      </c>
      <c r="M64" s="54">
        <v>112531.12</v>
      </c>
      <c r="N64" s="54">
        <v>136162.66</v>
      </c>
      <c r="O64" s="36" t="s">
        <v>79</v>
      </c>
      <c r="P64" s="59">
        <v>1</v>
      </c>
    </row>
    <row r="65" spans="1:16" s="17" customFormat="1" ht="30" customHeight="1">
      <c r="A65" s="17" t="s">
        <v>231</v>
      </c>
      <c r="B65" s="1" t="s">
        <v>232</v>
      </c>
      <c r="C65" s="40" t="s">
        <v>48</v>
      </c>
      <c r="D65" s="17" t="s">
        <v>2</v>
      </c>
      <c r="E65" s="54">
        <v>176.37</v>
      </c>
      <c r="F65" s="54">
        <v>213.41</v>
      </c>
      <c r="I65" s="39"/>
      <c r="J65" s="40"/>
      <c r="K65" s="40">
        <v>3</v>
      </c>
      <c r="L65" s="1" t="s">
        <v>70</v>
      </c>
      <c r="M65" s="54">
        <v>176.37</v>
      </c>
      <c r="N65" s="54">
        <v>213.41</v>
      </c>
      <c r="O65" s="36" t="s">
        <v>172</v>
      </c>
      <c r="P65" s="59" t="s">
        <v>42</v>
      </c>
    </row>
    <row r="66" spans="1:16" s="17" customFormat="1" ht="30" customHeight="1">
      <c r="A66" s="17" t="s">
        <v>233</v>
      </c>
      <c r="B66" s="1" t="s">
        <v>234</v>
      </c>
      <c r="C66" s="40" t="s">
        <v>45</v>
      </c>
      <c r="D66" s="40" t="s">
        <v>2</v>
      </c>
      <c r="E66" s="54">
        <v>1199.52</v>
      </c>
      <c r="F66" s="54">
        <v>1451.42</v>
      </c>
      <c r="I66" s="39"/>
      <c r="J66" s="40"/>
      <c r="K66" s="40" t="s">
        <v>42</v>
      </c>
      <c r="L66" s="1" t="s">
        <v>54</v>
      </c>
      <c r="M66" s="54">
        <v>1199.52</v>
      </c>
      <c r="N66" s="54">
        <v>1451.42</v>
      </c>
      <c r="O66" s="36" t="s">
        <v>172</v>
      </c>
      <c r="P66" s="60" t="s">
        <v>42</v>
      </c>
    </row>
    <row r="67" spans="1:16" s="17" customFormat="1" ht="30" customHeight="1">
      <c r="A67" s="17" t="s">
        <v>235</v>
      </c>
      <c r="B67" s="1" t="s">
        <v>72</v>
      </c>
      <c r="C67" s="40" t="s">
        <v>48</v>
      </c>
      <c r="D67" s="17" t="s">
        <v>2</v>
      </c>
      <c r="E67" s="54">
        <v>30.88</v>
      </c>
      <c r="F67" s="54">
        <v>37.36</v>
      </c>
      <c r="I67" s="39"/>
      <c r="J67" s="40"/>
      <c r="K67" s="40">
        <v>1</v>
      </c>
      <c r="L67" s="1" t="s">
        <v>51</v>
      </c>
      <c r="M67" s="54">
        <v>30.88</v>
      </c>
      <c r="N67" s="54">
        <v>37.36</v>
      </c>
      <c r="O67" s="36" t="s">
        <v>122</v>
      </c>
      <c r="P67" s="59" t="s">
        <v>42</v>
      </c>
    </row>
    <row r="68" spans="1:16" s="17" customFormat="1" ht="30" customHeight="1">
      <c r="A68" s="17" t="s">
        <v>236</v>
      </c>
      <c r="B68" s="1" t="s">
        <v>237</v>
      </c>
      <c r="C68" s="40" t="s">
        <v>48</v>
      </c>
      <c r="D68" s="17" t="s">
        <v>2</v>
      </c>
      <c r="E68" s="54">
        <v>64.44</v>
      </c>
      <c r="F68" s="54">
        <v>77.97</v>
      </c>
      <c r="I68" s="39"/>
      <c r="J68" s="40"/>
      <c r="K68" s="40">
        <v>3</v>
      </c>
      <c r="L68" s="1" t="s">
        <v>70</v>
      </c>
      <c r="M68" s="54">
        <v>64.44</v>
      </c>
      <c r="N68" s="54">
        <v>77.97</v>
      </c>
      <c r="O68" s="36" t="s">
        <v>122</v>
      </c>
      <c r="P68" s="59" t="s">
        <v>42</v>
      </c>
    </row>
    <row r="69" spans="1:16" s="17" customFormat="1" ht="30" customHeight="1">
      <c r="A69" s="17" t="s">
        <v>238</v>
      </c>
      <c r="B69" s="1" t="s">
        <v>239</v>
      </c>
      <c r="C69" s="40" t="s">
        <v>48</v>
      </c>
      <c r="D69" s="17" t="s">
        <v>2</v>
      </c>
      <c r="E69" s="54">
        <v>71.5</v>
      </c>
      <c r="F69" s="54">
        <v>86.52</v>
      </c>
      <c r="I69" s="39"/>
      <c r="J69" s="40"/>
      <c r="K69" s="40">
        <v>3</v>
      </c>
      <c r="L69" s="1" t="s">
        <v>69</v>
      </c>
      <c r="M69" s="54">
        <v>71.5</v>
      </c>
      <c r="N69" s="54">
        <v>86.52</v>
      </c>
      <c r="O69" s="36" t="s">
        <v>84</v>
      </c>
      <c r="P69" s="59" t="s">
        <v>42</v>
      </c>
    </row>
    <row r="70" spans="1:16" s="17" customFormat="1" ht="30" customHeight="1">
      <c r="A70" s="12" t="s">
        <v>240</v>
      </c>
      <c r="B70" s="1" t="s">
        <v>241</v>
      </c>
      <c r="C70" s="40" t="s">
        <v>48</v>
      </c>
      <c r="D70" s="40" t="s">
        <v>2</v>
      </c>
      <c r="E70" s="54">
        <v>15.6</v>
      </c>
      <c r="F70" s="54">
        <v>18.88</v>
      </c>
      <c r="G70" s="41"/>
      <c r="H70" s="41"/>
      <c r="I70" s="41"/>
      <c r="J70" s="41"/>
      <c r="K70" s="62">
        <v>1</v>
      </c>
      <c r="L70" s="2" t="s">
        <v>70</v>
      </c>
      <c r="M70" s="54">
        <v>15.6</v>
      </c>
      <c r="N70" s="54">
        <v>18.88</v>
      </c>
      <c r="O70" s="63" t="s">
        <v>144</v>
      </c>
      <c r="P70" s="64" t="s">
        <v>42</v>
      </c>
    </row>
    <row r="71" spans="1:16" s="17" customFormat="1" ht="30" customHeight="1">
      <c r="A71" s="12" t="s">
        <v>242</v>
      </c>
      <c r="B71" s="1" t="s">
        <v>243</v>
      </c>
      <c r="C71" s="40" t="s">
        <v>48</v>
      </c>
      <c r="D71" s="40" t="s">
        <v>2</v>
      </c>
      <c r="E71" s="66">
        <v>18.5</v>
      </c>
      <c r="F71" s="66">
        <v>22.39</v>
      </c>
      <c r="G71" s="41"/>
      <c r="H71" s="41"/>
      <c r="I71" s="41"/>
      <c r="J71" s="41"/>
      <c r="K71" s="62">
        <v>3</v>
      </c>
      <c r="L71" s="2" t="s">
        <v>69</v>
      </c>
      <c r="M71" s="66">
        <v>18.5</v>
      </c>
      <c r="N71" s="66">
        <v>22.39</v>
      </c>
      <c r="O71" s="63" t="s">
        <v>84</v>
      </c>
      <c r="P71" s="67" t="s">
        <v>42</v>
      </c>
    </row>
    <row r="72" spans="1:16" s="17" customFormat="1" ht="30" customHeight="1">
      <c r="A72" s="12" t="s">
        <v>244</v>
      </c>
      <c r="B72" s="1" t="s">
        <v>245</v>
      </c>
      <c r="C72" s="40" t="s">
        <v>246</v>
      </c>
      <c r="D72" s="40" t="s">
        <v>74</v>
      </c>
      <c r="E72" s="66">
        <v>17643.75</v>
      </c>
      <c r="F72" s="66">
        <v>18349.5</v>
      </c>
      <c r="G72" s="41"/>
      <c r="H72" s="41"/>
      <c r="I72" s="41"/>
      <c r="J72" s="41"/>
      <c r="K72" s="62">
        <v>1</v>
      </c>
      <c r="L72" s="2" t="s">
        <v>247</v>
      </c>
      <c r="M72" s="66">
        <v>17643.75</v>
      </c>
      <c r="N72" s="66">
        <v>18349.5</v>
      </c>
      <c r="O72" s="63" t="s">
        <v>194</v>
      </c>
      <c r="P72" s="67" t="s">
        <v>42</v>
      </c>
    </row>
    <row r="73" spans="1:16" s="17" customFormat="1" ht="30" customHeight="1">
      <c r="A73" s="12" t="s">
        <v>248</v>
      </c>
      <c r="B73" s="1" t="s">
        <v>249</v>
      </c>
      <c r="C73" s="40" t="s">
        <v>246</v>
      </c>
      <c r="D73" s="40" t="s">
        <v>74</v>
      </c>
      <c r="E73" s="66">
        <v>12772.31</v>
      </c>
      <c r="F73" s="66">
        <v>13283.2</v>
      </c>
      <c r="G73" s="41"/>
      <c r="H73" s="41"/>
      <c r="I73" s="41"/>
      <c r="J73" s="41"/>
      <c r="K73" s="62">
        <v>1</v>
      </c>
      <c r="L73" s="2" t="s">
        <v>250</v>
      </c>
      <c r="M73" s="66">
        <v>12772.31</v>
      </c>
      <c r="N73" s="66">
        <v>13283.2</v>
      </c>
      <c r="O73" s="63" t="s">
        <v>194</v>
      </c>
      <c r="P73" s="67" t="s">
        <v>42</v>
      </c>
    </row>
    <row r="74" spans="1:16" s="17" customFormat="1" ht="30" customHeight="1">
      <c r="A74" s="12" t="s">
        <v>251</v>
      </c>
      <c r="B74" s="1" t="s">
        <v>252</v>
      </c>
      <c r="C74" s="40" t="s">
        <v>180</v>
      </c>
      <c r="D74" s="40" t="s">
        <v>74</v>
      </c>
      <c r="E74" s="66">
        <v>225</v>
      </c>
      <c r="F74" s="66">
        <v>234</v>
      </c>
      <c r="G74" s="41"/>
      <c r="H74" s="41"/>
      <c r="I74" s="41"/>
      <c r="J74" s="41"/>
      <c r="K74" s="62" t="s">
        <v>42</v>
      </c>
      <c r="L74" s="2" t="s">
        <v>181</v>
      </c>
      <c r="M74" s="66">
        <v>225</v>
      </c>
      <c r="N74" s="66">
        <v>234</v>
      </c>
      <c r="O74" s="63" t="s">
        <v>151</v>
      </c>
      <c r="P74" s="67" t="s">
        <v>42</v>
      </c>
    </row>
    <row r="75" spans="1:16" s="17" customFormat="1" ht="30" customHeight="1">
      <c r="A75" s="12" t="s">
        <v>253</v>
      </c>
      <c r="B75" s="1" t="s">
        <v>254</v>
      </c>
      <c r="C75" s="40" t="s">
        <v>45</v>
      </c>
      <c r="D75" s="40" t="s">
        <v>2</v>
      </c>
      <c r="E75" s="66">
        <v>4397.2</v>
      </c>
      <c r="F75" s="66">
        <v>5320.61</v>
      </c>
      <c r="G75" s="41"/>
      <c r="H75" s="41"/>
      <c r="I75" s="41"/>
      <c r="J75" s="41"/>
      <c r="K75" s="62" t="s">
        <v>42</v>
      </c>
      <c r="L75" s="2" t="s">
        <v>255</v>
      </c>
      <c r="M75" s="66">
        <v>4397.2</v>
      </c>
      <c r="N75" s="66">
        <v>5320.61</v>
      </c>
      <c r="O75" s="63" t="s">
        <v>113</v>
      </c>
      <c r="P75" s="67" t="s">
        <v>42</v>
      </c>
    </row>
    <row r="76" spans="1:16" s="17" customFormat="1" ht="30" customHeight="1">
      <c r="A76" s="12" t="s">
        <v>256</v>
      </c>
      <c r="B76" s="1" t="s">
        <v>257</v>
      </c>
      <c r="C76" s="40" t="s">
        <v>45</v>
      </c>
      <c r="D76" s="40" t="s">
        <v>2</v>
      </c>
      <c r="E76" s="66">
        <v>4105.8999999999996</v>
      </c>
      <c r="F76" s="66">
        <v>4968.1400000000003</v>
      </c>
      <c r="G76" s="41"/>
      <c r="H76" s="41"/>
      <c r="I76" s="41"/>
      <c r="J76" s="41"/>
      <c r="K76" s="62" t="s">
        <v>42</v>
      </c>
      <c r="L76" s="2" t="s">
        <v>258</v>
      </c>
      <c r="M76" s="66">
        <v>4105.8999999999996</v>
      </c>
      <c r="N76" s="66">
        <v>4968.1400000000003</v>
      </c>
      <c r="O76" s="63" t="s">
        <v>113</v>
      </c>
      <c r="P76" s="67" t="s">
        <v>42</v>
      </c>
    </row>
    <row r="77" spans="1:16" s="17" customFormat="1" ht="30" customHeight="1">
      <c r="A77" s="12" t="s">
        <v>259</v>
      </c>
      <c r="B77" s="1" t="s">
        <v>260</v>
      </c>
      <c r="C77" s="40" t="s">
        <v>45</v>
      </c>
      <c r="D77" s="40" t="s">
        <v>2</v>
      </c>
      <c r="E77" s="66">
        <v>17743.34</v>
      </c>
      <c r="F77" s="66">
        <v>21469.439999999999</v>
      </c>
      <c r="G77" s="41"/>
      <c r="H77" s="41"/>
      <c r="I77" s="41"/>
      <c r="J77" s="41"/>
      <c r="K77" s="62" t="s">
        <v>42</v>
      </c>
      <c r="L77" s="2" t="s">
        <v>261</v>
      </c>
      <c r="M77" s="66">
        <v>17743.34</v>
      </c>
      <c r="N77" s="66">
        <v>21469.439999999999</v>
      </c>
      <c r="O77" s="63" t="s">
        <v>113</v>
      </c>
      <c r="P77" s="67" t="s">
        <v>42</v>
      </c>
    </row>
    <row r="78" spans="1:16" s="17" customFormat="1" ht="30" customHeight="1">
      <c r="A78" s="12" t="s">
        <v>262</v>
      </c>
      <c r="B78" s="1" t="s">
        <v>263</v>
      </c>
      <c r="C78" s="40" t="s">
        <v>48</v>
      </c>
      <c r="D78" s="40" t="s">
        <v>2</v>
      </c>
      <c r="E78" s="66">
        <v>40</v>
      </c>
      <c r="F78" s="66">
        <v>48.4</v>
      </c>
      <c r="G78" s="41"/>
      <c r="H78" s="41"/>
      <c r="I78" s="41"/>
      <c r="J78" s="41"/>
      <c r="K78" s="62">
        <v>2</v>
      </c>
      <c r="L78" s="2" t="s">
        <v>71</v>
      </c>
      <c r="M78" s="66">
        <v>40</v>
      </c>
      <c r="N78" s="66">
        <v>48.4</v>
      </c>
      <c r="O78" s="63" t="s">
        <v>103</v>
      </c>
      <c r="P78" s="67" t="s">
        <v>42</v>
      </c>
    </row>
    <row r="79" spans="1:16" s="17" customFormat="1" ht="30" customHeight="1">
      <c r="A79" s="12" t="s">
        <v>264</v>
      </c>
      <c r="B79" s="1" t="s">
        <v>265</v>
      </c>
      <c r="C79" s="40" t="s">
        <v>48</v>
      </c>
      <c r="D79" s="40" t="s">
        <v>2</v>
      </c>
      <c r="E79" s="66">
        <v>234</v>
      </c>
      <c r="F79" s="66">
        <v>283.14</v>
      </c>
      <c r="G79" s="41"/>
      <c r="H79" s="41"/>
      <c r="I79" s="41"/>
      <c r="J79" s="41"/>
      <c r="K79" s="62">
        <v>2</v>
      </c>
      <c r="L79" s="2" t="s">
        <v>266</v>
      </c>
      <c r="M79" s="66">
        <v>234</v>
      </c>
      <c r="N79" s="66">
        <v>283.14</v>
      </c>
      <c r="O79" s="63" t="s">
        <v>79</v>
      </c>
      <c r="P79" s="67" t="s">
        <v>42</v>
      </c>
    </row>
    <row r="80" spans="1:16" s="17" customFormat="1" ht="30" customHeight="1">
      <c r="A80" s="12" t="s">
        <v>267</v>
      </c>
      <c r="B80" s="1" t="s">
        <v>268</v>
      </c>
      <c r="C80" s="40" t="s">
        <v>48</v>
      </c>
      <c r="D80" s="40" t="s">
        <v>2</v>
      </c>
      <c r="E80" s="66">
        <v>15.6</v>
      </c>
      <c r="F80" s="66">
        <v>18.88</v>
      </c>
      <c r="G80" s="41"/>
      <c r="H80" s="41"/>
      <c r="I80" s="41"/>
      <c r="J80" s="41"/>
      <c r="K80" s="62">
        <v>2</v>
      </c>
      <c r="L80" s="2" t="s">
        <v>70</v>
      </c>
      <c r="M80" s="66">
        <v>15.6</v>
      </c>
      <c r="N80" s="66">
        <v>18.88</v>
      </c>
      <c r="O80" s="63" t="s">
        <v>79</v>
      </c>
      <c r="P80" s="67" t="s">
        <v>42</v>
      </c>
    </row>
    <row r="81" spans="1:16" s="17" customFormat="1" ht="30" customHeight="1">
      <c r="A81" s="12" t="s">
        <v>269</v>
      </c>
      <c r="B81" s="1" t="s">
        <v>270</v>
      </c>
      <c r="C81" s="40" t="s">
        <v>48</v>
      </c>
      <c r="D81" s="40" t="s">
        <v>2</v>
      </c>
      <c r="E81" s="66">
        <v>13.58</v>
      </c>
      <c r="F81" s="66">
        <v>16.43</v>
      </c>
      <c r="G81" s="41"/>
      <c r="H81" s="41"/>
      <c r="I81" s="41"/>
      <c r="J81" s="41"/>
      <c r="K81" s="62">
        <v>2</v>
      </c>
      <c r="L81" s="2" t="s">
        <v>70</v>
      </c>
      <c r="M81" s="66">
        <v>13.58</v>
      </c>
      <c r="N81" s="66">
        <v>16.43</v>
      </c>
      <c r="O81" s="63" t="s">
        <v>79</v>
      </c>
      <c r="P81" s="67" t="s">
        <v>42</v>
      </c>
    </row>
    <row r="82" spans="1:16" s="17" customFormat="1" ht="30" customHeight="1">
      <c r="A82" s="12" t="s">
        <v>271</v>
      </c>
      <c r="B82" s="1" t="s">
        <v>272</v>
      </c>
      <c r="C82" s="40" t="s">
        <v>48</v>
      </c>
      <c r="D82" s="40" t="s">
        <v>2</v>
      </c>
      <c r="E82" s="66">
        <v>1084.43</v>
      </c>
      <c r="F82" s="66">
        <v>1127.81</v>
      </c>
      <c r="G82" s="41"/>
      <c r="H82" s="41"/>
      <c r="I82" s="41"/>
      <c r="J82" s="41"/>
      <c r="K82" s="62">
        <v>1</v>
      </c>
      <c r="L82" s="2" t="s">
        <v>273</v>
      </c>
      <c r="M82" s="66">
        <v>1084.43</v>
      </c>
      <c r="N82" s="66">
        <v>1127.81</v>
      </c>
      <c r="O82" s="63" t="s">
        <v>79</v>
      </c>
      <c r="P82" s="67" t="s">
        <v>42</v>
      </c>
    </row>
    <row r="83" spans="1:16" s="17" customFormat="1" ht="30" customHeight="1">
      <c r="A83" s="12" t="s">
        <v>329</v>
      </c>
      <c r="B83" s="1" t="s">
        <v>328</v>
      </c>
      <c r="C83" s="40" t="s">
        <v>45</v>
      </c>
      <c r="D83" s="40" t="s">
        <v>3</v>
      </c>
      <c r="E83" s="54">
        <v>7960090.9000000004</v>
      </c>
      <c r="F83" s="54">
        <v>9631709.9800000004</v>
      </c>
      <c r="G83" s="41"/>
      <c r="H83" s="41"/>
      <c r="I83" s="41"/>
      <c r="J83" s="41"/>
      <c r="K83" s="62" t="s">
        <v>42</v>
      </c>
      <c r="L83" s="2" t="s">
        <v>226</v>
      </c>
      <c r="M83" s="54">
        <v>7960090.9000000004</v>
      </c>
      <c r="N83" s="54">
        <v>9631709.9800000004</v>
      </c>
      <c r="O83" s="63" t="s">
        <v>144</v>
      </c>
      <c r="P83" s="64">
        <v>24</v>
      </c>
    </row>
    <row r="84" spans="1:16" s="17" customFormat="1" ht="30" customHeight="1">
      <c r="A84" s="11"/>
      <c r="B84" s="1"/>
      <c r="C84" s="2"/>
      <c r="D84" s="2"/>
      <c r="E84" s="76"/>
      <c r="F84" s="76"/>
      <c r="G84" s="4"/>
      <c r="H84" s="4"/>
      <c r="I84" s="4"/>
      <c r="J84" s="4"/>
      <c r="K84" s="15"/>
      <c r="L84" s="2"/>
      <c r="M84" s="77"/>
      <c r="N84" s="77">
        <f>SUBTOTAL(109,Tabla1[IMPORTE TOTAL ADJUDICACIÓN])</f>
        <v>10775501.789999999</v>
      </c>
      <c r="O84" s="33"/>
      <c r="P84" s="58"/>
    </row>
    <row r="85" spans="1:16" s="17" customFormat="1" ht="30" customHeight="1">
      <c r="A85" s="11"/>
      <c r="B85" s="37" t="s">
        <v>18</v>
      </c>
      <c r="C85" s="37" t="s">
        <v>19</v>
      </c>
      <c r="D85" s="37" t="s">
        <v>20</v>
      </c>
      <c r="E85" s="49"/>
      <c r="F85" s="49"/>
      <c r="G85" s="4"/>
      <c r="H85" s="4"/>
      <c r="I85" s="4"/>
      <c r="J85" s="4"/>
      <c r="K85" s="15"/>
      <c r="L85" s="2"/>
      <c r="M85" s="53"/>
      <c r="N85" s="53"/>
      <c r="O85" s="33"/>
      <c r="P85" s="58"/>
    </row>
    <row r="86" spans="1:16" ht="30" customHeight="1">
      <c r="B86" s="5" t="s">
        <v>21</v>
      </c>
      <c r="C86" s="6">
        <f>SUMIF($C$8:$C$82,"Abierto ordinario",$N$8:$N$83)</f>
        <v>578311.56999999995</v>
      </c>
      <c r="D86" s="7">
        <f>C86/$C$97</f>
        <v>5.3669108062948029E-2</v>
      </c>
    </row>
    <row r="87" spans="1:16" ht="30" customHeight="1">
      <c r="B87" s="5" t="s">
        <v>60</v>
      </c>
      <c r="C87" s="6">
        <f>SUMIF($C$8:$C$82,"Abierto supersimplificado",$N$8:$N$83)</f>
        <v>47072.520000000004</v>
      </c>
      <c r="D87" s="7">
        <f>C87/$C$97</f>
        <v>4.3684759111343435E-3</v>
      </c>
    </row>
    <row r="88" spans="1:16" ht="30" customHeight="1">
      <c r="B88" s="13" t="s">
        <v>61</v>
      </c>
      <c r="C88" s="6">
        <f>SUMIF($C$8:$C$82,"Abierto simplificado",$N$8:$N$83)</f>
        <v>219236.61000000002</v>
      </c>
      <c r="D88" s="7">
        <f>C88/$C$97</f>
        <v>2.0345837648457203E-2</v>
      </c>
    </row>
    <row r="89" spans="1:16" ht="30" customHeight="1">
      <c r="B89" s="5" t="s">
        <v>22</v>
      </c>
      <c r="C89" s="6">
        <f>SUMIF($C$8:$C$82,"Restringido",$N$8:$N$83)</f>
        <v>0</v>
      </c>
      <c r="D89" s="7">
        <f t="shared" ref="D89:D96" si="0">C89/$C$97</f>
        <v>0</v>
      </c>
    </row>
    <row r="90" spans="1:16" ht="30" customHeight="1">
      <c r="B90" s="5" t="s">
        <v>23</v>
      </c>
      <c r="C90" s="6">
        <f>SUMIF($C$8:$C$82,"Negociado con publicidad",$N$8:$N$83)</f>
        <v>0</v>
      </c>
      <c r="D90" s="7">
        <f t="shared" si="0"/>
        <v>0</v>
      </c>
    </row>
    <row r="91" spans="1:16" ht="30" customHeight="1">
      <c r="B91" s="5" t="s">
        <v>24</v>
      </c>
      <c r="C91" s="6">
        <f>SUMIF($C$8:$C$82,"Negociado sin publicidad",$N$8:$N$83)</f>
        <v>84681.12</v>
      </c>
      <c r="D91" s="7">
        <f t="shared" si="0"/>
        <v>7.8586706819154077E-3</v>
      </c>
    </row>
    <row r="92" spans="1:16" ht="30" customHeight="1">
      <c r="B92" s="5" t="s">
        <v>53</v>
      </c>
      <c r="C92" s="6">
        <f>SUMIF($C$8:$C$82,"Adjudicación centralizada",$N$8:$N$83)</f>
        <v>136162.66</v>
      </c>
      <c r="D92" s="7">
        <f t="shared" si="0"/>
        <v>1.2636317329218317E-2</v>
      </c>
    </row>
    <row r="93" spans="1:16" ht="30" customHeight="1">
      <c r="B93" s="5" t="s">
        <v>311</v>
      </c>
      <c r="C93" s="6">
        <f>SUMIF($C$8:$C$83,"Suscripciones directas",$N$8:$N$83)</f>
        <v>743.66000000000008</v>
      </c>
      <c r="D93" s="7">
        <f>C93/$C$97</f>
        <v>6.9013955404855447E-5</v>
      </c>
    </row>
    <row r="94" spans="1:16" ht="30" customHeight="1">
      <c r="B94" s="5" t="s">
        <v>26</v>
      </c>
      <c r="C94" s="6">
        <f>SUMIF($C$8:$C$82,"Contrato menor",$N$8:$N$83)</f>
        <v>31632.7</v>
      </c>
      <c r="D94" s="7">
        <f t="shared" si="0"/>
        <v>2.9356127089465219E-3</v>
      </c>
    </row>
    <row r="95" spans="1:16" ht="30" customHeight="1">
      <c r="B95" s="13" t="s">
        <v>41</v>
      </c>
      <c r="C95" s="6">
        <f>SUMIF($C$8:$C$82,"Adjudicación directa",$N$8:$N$83)</f>
        <v>7713.5000000000018</v>
      </c>
      <c r="D95" s="7">
        <f t="shared" si="0"/>
        <v>7.1583673320516441E-4</v>
      </c>
    </row>
    <row r="96" spans="1:16" ht="30" customHeight="1">
      <c r="B96" s="5" t="s">
        <v>56</v>
      </c>
      <c r="C96" s="6">
        <f>SUMIF($C$8:$C$83,"Derivado acuerdo marco",$N$8:$N$83)</f>
        <v>9669947.4500000011</v>
      </c>
      <c r="D96" s="7">
        <f t="shared" si="0"/>
        <v>0.89740112696877017</v>
      </c>
    </row>
    <row r="97" spans="2:4" ht="30" customHeight="1" thickBot="1">
      <c r="B97" s="8" t="s">
        <v>27</v>
      </c>
      <c r="C97" s="9">
        <f>SUM(C86:C96)</f>
        <v>10775501.790000001</v>
      </c>
      <c r="D97" s="10">
        <f>C97/$C$97</f>
        <v>1</v>
      </c>
    </row>
    <row r="98" spans="2:4" ht="30" customHeight="1" thickTop="1" thickBot="1">
      <c r="B98" s="8"/>
      <c r="C98" s="9"/>
      <c r="D98" s="10"/>
    </row>
    <row r="99" spans="2:4" ht="39.75" customHeight="1" thickTop="1"/>
    <row r="100" spans="2:4" ht="30" customHeight="1"/>
    <row r="101" spans="2:4" ht="30" customHeight="1"/>
    <row r="102" spans="2:4" ht="30" customHeight="1"/>
    <row r="103" spans="2:4" ht="30" customHeight="1"/>
    <row r="104" spans="2:4" ht="30" customHeight="1"/>
    <row r="105" spans="2:4" ht="30" customHeight="1"/>
    <row r="106" spans="2:4" ht="30" customHeight="1"/>
    <row r="107" spans="2:4" ht="30" customHeight="1"/>
    <row r="108" spans="2:4" ht="30" customHeight="1"/>
    <row r="110" spans="2:4" ht="30" customHeight="1"/>
    <row r="111" spans="2:4" ht="30" customHeight="1"/>
    <row r="112" spans="2:4" ht="30" customHeight="1"/>
    <row r="113" ht="33" customHeight="1"/>
  </sheetData>
  <mergeCells count="2">
    <mergeCell ref="A1:B1"/>
    <mergeCell ref="D1:E1"/>
  </mergeCell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4/T/2019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5" width="21.28515625" customWidth="1"/>
    <col min="6" max="6" width="21.28515625" style="16" customWidth="1"/>
    <col min="7" max="7" width="14.28515625" customWidth="1"/>
  </cols>
  <sheetData>
    <row r="1" spans="1:7" ht="18.75">
      <c r="A1" s="87" t="s">
        <v>324</v>
      </c>
      <c r="B1" s="87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39</v>
      </c>
    </row>
    <row r="8" spans="1:7" s="17" customFormat="1" ht="30" customHeight="1">
      <c r="F8" s="1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99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zoomScale="80" zoomScaleNormal="80" workbookViewId="0"/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style="16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style="37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9.5" thickBot="1">
      <c r="A1" s="35" t="s">
        <v>325</v>
      </c>
      <c r="B1" s="35"/>
      <c r="C1" s="34"/>
    </row>
    <row r="2" spans="1:16" ht="15.75" thickTop="1"/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40</v>
      </c>
      <c r="P7" s="2" t="s">
        <v>10</v>
      </c>
    </row>
    <row r="8" spans="1:16" ht="30" customHeight="1">
      <c r="A8" s="1" t="s">
        <v>301</v>
      </c>
      <c r="B8" s="1" t="s">
        <v>302</v>
      </c>
      <c r="C8" s="2" t="s">
        <v>59</v>
      </c>
      <c r="D8" s="2" t="s">
        <v>62</v>
      </c>
      <c r="E8" s="55">
        <v>21600</v>
      </c>
      <c r="F8" s="55">
        <v>26136</v>
      </c>
      <c r="G8" s="4"/>
      <c r="H8" s="4"/>
      <c r="I8" s="4"/>
      <c r="J8" s="4" t="s">
        <v>303</v>
      </c>
      <c r="K8" s="56">
        <v>0</v>
      </c>
      <c r="L8" s="2"/>
      <c r="M8" s="3" t="s">
        <v>42</v>
      </c>
      <c r="N8" s="3" t="s">
        <v>42</v>
      </c>
      <c r="O8" s="4" t="s">
        <v>151</v>
      </c>
      <c r="P8" s="2" t="s">
        <v>42</v>
      </c>
    </row>
    <row r="9" spans="1:16" ht="30" customHeight="1">
      <c r="A9" s="1" t="s">
        <v>304</v>
      </c>
      <c r="B9" s="1" t="s">
        <v>305</v>
      </c>
      <c r="C9" s="2" t="s">
        <v>59</v>
      </c>
      <c r="D9" s="2" t="s">
        <v>3</v>
      </c>
      <c r="E9" s="3">
        <v>2880</v>
      </c>
      <c r="F9" s="3">
        <v>3484.8</v>
      </c>
      <c r="G9" s="4"/>
      <c r="H9" s="4"/>
      <c r="I9" s="4"/>
      <c r="J9" s="4" t="s">
        <v>306</v>
      </c>
      <c r="K9" s="56">
        <v>0</v>
      </c>
      <c r="L9" s="2"/>
      <c r="M9" s="3" t="s">
        <v>42</v>
      </c>
      <c r="N9" s="3" t="s">
        <v>42</v>
      </c>
      <c r="O9" s="4" t="s">
        <v>307</v>
      </c>
      <c r="P9" s="2" t="s">
        <v>42</v>
      </c>
    </row>
    <row r="10" spans="1:16" ht="30">
      <c r="A10" s="1" t="s">
        <v>308</v>
      </c>
      <c r="B10" s="1" t="s">
        <v>309</v>
      </c>
      <c r="C10" s="2" t="s">
        <v>59</v>
      </c>
      <c r="D10" s="2" t="s">
        <v>3</v>
      </c>
      <c r="E10" s="3">
        <v>14274.98</v>
      </c>
      <c r="F10" s="3">
        <v>17272.73</v>
      </c>
      <c r="G10" s="4"/>
      <c r="H10" s="4"/>
      <c r="I10" s="4"/>
      <c r="J10" s="4" t="s">
        <v>310</v>
      </c>
      <c r="K10" s="56">
        <v>0</v>
      </c>
      <c r="L10" s="2"/>
      <c r="M10" s="3" t="s">
        <v>42</v>
      </c>
      <c r="N10" s="3" t="s">
        <v>42</v>
      </c>
      <c r="O10" s="4" t="s">
        <v>172</v>
      </c>
      <c r="P10" s="2"/>
    </row>
    <row r="11" spans="1:16" ht="30">
      <c r="A11" s="1" t="s">
        <v>308</v>
      </c>
      <c r="B11" s="1" t="s">
        <v>309</v>
      </c>
      <c r="C11" s="2" t="s">
        <v>59</v>
      </c>
      <c r="D11" s="2" t="s">
        <v>3</v>
      </c>
      <c r="E11" s="3">
        <v>37115.019999999997</v>
      </c>
      <c r="F11" s="3">
        <v>44909.18</v>
      </c>
      <c r="G11" s="4"/>
      <c r="H11" s="4"/>
      <c r="I11" s="4"/>
      <c r="J11" s="4" t="s">
        <v>310</v>
      </c>
      <c r="K11" s="56">
        <v>0</v>
      </c>
      <c r="L11" s="2"/>
      <c r="M11" s="3" t="s">
        <v>42</v>
      </c>
      <c r="N11" s="3" t="s">
        <v>42</v>
      </c>
      <c r="O11" s="4" t="s">
        <v>172</v>
      </c>
      <c r="P11" s="2"/>
    </row>
  </sheetData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7109375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87" t="s">
        <v>326</v>
      </c>
      <c r="B1" s="87"/>
      <c r="C1" s="87"/>
      <c r="D1" s="87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K8" s="38"/>
      <c r="L8" s="2"/>
      <c r="M8" s="3"/>
      <c r="N8" s="3"/>
      <c r="O8" s="4"/>
      <c r="P8" s="2"/>
    </row>
  </sheetData>
  <mergeCells count="2">
    <mergeCell ref="A1:B1"/>
    <mergeCell ref="C1:D1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87" t="s">
        <v>327</v>
      </c>
      <c r="B1" s="88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opLeftCell="A3" workbookViewId="0">
      <selection activeCell="D17" sqref="D17"/>
    </sheetView>
  </sheetViews>
  <sheetFormatPr baseColWidth="10" defaultRowHeight="15"/>
  <cols>
    <col min="1" max="1" width="31.5703125" customWidth="1"/>
    <col min="2" max="2" width="20.7109375" customWidth="1"/>
    <col min="3" max="7" width="21.7109375" customWidth="1"/>
  </cols>
  <sheetData>
    <row r="1" spans="1:7" ht="15.75">
      <c r="A1" s="75"/>
    </row>
    <row r="5" spans="1:7">
      <c r="A5" s="89" t="s">
        <v>18</v>
      </c>
      <c r="B5" s="91" t="s">
        <v>77</v>
      </c>
      <c r="C5" s="92"/>
      <c r="D5" s="91" t="s">
        <v>312</v>
      </c>
      <c r="E5" s="92"/>
      <c r="F5" s="91" t="s">
        <v>43</v>
      </c>
      <c r="G5" s="92"/>
    </row>
    <row r="6" spans="1:7">
      <c r="A6" s="90"/>
      <c r="B6" s="24" t="s">
        <v>19</v>
      </c>
      <c r="C6" s="25" t="s">
        <v>20</v>
      </c>
      <c r="D6" s="24" t="s">
        <v>19</v>
      </c>
      <c r="E6" s="25" t="s">
        <v>20</v>
      </c>
      <c r="F6" s="24" t="s">
        <v>19</v>
      </c>
      <c r="G6" s="25" t="s">
        <v>20</v>
      </c>
    </row>
    <row r="7" spans="1:7" ht="15" customHeight="1">
      <c r="A7" s="18" t="s">
        <v>21</v>
      </c>
      <c r="B7" s="26">
        <v>112862.21</v>
      </c>
      <c r="C7" s="27">
        <f>B7/$B$18</f>
        <v>0.18563995951660933</v>
      </c>
      <c r="D7" s="26">
        <f>ContratosAdjudicados!C86</f>
        <v>578311.56999999995</v>
      </c>
      <c r="E7" s="27">
        <f>D7/$D$18</f>
        <v>5.3669108062948029E-2</v>
      </c>
      <c r="F7" s="26">
        <f>D7-B7</f>
        <v>465449.35999999993</v>
      </c>
      <c r="G7" s="27">
        <f>E7-C7</f>
        <v>-0.1319708514536613</v>
      </c>
    </row>
    <row r="8" spans="1:7" ht="15" customHeight="1">
      <c r="A8" s="18" t="s">
        <v>60</v>
      </c>
      <c r="B8" s="26">
        <v>54019</v>
      </c>
      <c r="C8" s="27">
        <f t="shared" ref="C8:C17" si="0">B8/$B$18</f>
        <v>8.8852459766007766E-2</v>
      </c>
      <c r="D8" s="26">
        <f>ContratosAdjudicados!C87</f>
        <v>47072.520000000004</v>
      </c>
      <c r="E8" s="27">
        <f t="shared" ref="E8:E17" si="1">D8/$D$18</f>
        <v>4.3684759111343435E-3</v>
      </c>
      <c r="F8" s="26">
        <f t="shared" ref="F8:F17" si="2">D8-B8</f>
        <v>-6946.4799999999959</v>
      </c>
      <c r="G8" s="27">
        <f>E8-C8</f>
        <v>-8.4483983854873421E-2</v>
      </c>
    </row>
    <row r="9" spans="1:7" ht="15" customHeight="1">
      <c r="A9" s="18" t="s">
        <v>61</v>
      </c>
      <c r="B9" s="26">
        <v>255765.54</v>
      </c>
      <c r="C9" s="27">
        <f t="shared" si="0"/>
        <v>0.42069267021568796</v>
      </c>
      <c r="D9" s="26">
        <f>ContratosAdjudicados!C88</f>
        <v>219236.61000000002</v>
      </c>
      <c r="E9" s="27">
        <f t="shared" si="1"/>
        <v>2.0345837648457203E-2</v>
      </c>
      <c r="F9" s="26">
        <f t="shared" si="2"/>
        <v>-36528.929999999993</v>
      </c>
      <c r="G9" s="27">
        <f>E9-C9</f>
        <v>-0.40034683256723075</v>
      </c>
    </row>
    <row r="10" spans="1:7" ht="15" customHeight="1">
      <c r="A10" s="19" t="s">
        <v>22</v>
      </c>
      <c r="B10" s="28">
        <v>0</v>
      </c>
      <c r="C10" s="27">
        <f t="shared" si="0"/>
        <v>0</v>
      </c>
      <c r="D10" s="26">
        <f>ContratosAdjudicados!C89</f>
        <v>0</v>
      </c>
      <c r="E10" s="27">
        <f t="shared" si="1"/>
        <v>0</v>
      </c>
      <c r="F10" s="28">
        <f t="shared" si="2"/>
        <v>0</v>
      </c>
      <c r="G10" s="30">
        <f t="shared" ref="G10:G17" si="3">E10-C10</f>
        <v>0</v>
      </c>
    </row>
    <row r="11" spans="1:7" ht="15" customHeight="1">
      <c r="A11" s="18" t="s">
        <v>23</v>
      </c>
      <c r="B11" s="26">
        <v>0</v>
      </c>
      <c r="C11" s="27">
        <f t="shared" si="0"/>
        <v>0</v>
      </c>
      <c r="D11" s="26">
        <f>ContratosAdjudicados!C90</f>
        <v>0</v>
      </c>
      <c r="E11" s="27">
        <f t="shared" si="1"/>
        <v>0</v>
      </c>
      <c r="F11" s="26">
        <f t="shared" si="2"/>
        <v>0</v>
      </c>
      <c r="G11" s="27">
        <f t="shared" si="3"/>
        <v>0</v>
      </c>
    </row>
    <row r="12" spans="1:7" ht="15" customHeight="1">
      <c r="A12" s="19" t="s">
        <v>24</v>
      </c>
      <c r="B12" s="28">
        <v>0</v>
      </c>
      <c r="C12" s="27">
        <f t="shared" si="0"/>
        <v>0</v>
      </c>
      <c r="D12" s="26">
        <f>ContratosAdjudicados!C91</f>
        <v>84681.12</v>
      </c>
      <c r="E12" s="27">
        <f t="shared" si="1"/>
        <v>7.8586706819154077E-3</v>
      </c>
      <c r="F12" s="28">
        <f t="shared" si="2"/>
        <v>84681.12</v>
      </c>
      <c r="G12" s="30">
        <f t="shared" si="3"/>
        <v>7.8586706819154077E-3</v>
      </c>
    </row>
    <row r="13" spans="1:7" ht="15" customHeight="1">
      <c r="A13" s="18" t="s">
        <v>25</v>
      </c>
      <c r="B13" s="26">
        <v>159683.70000000001</v>
      </c>
      <c r="C13" s="27">
        <f t="shared" si="0"/>
        <v>0.26265368721259658</v>
      </c>
      <c r="D13" s="26">
        <f>ContratosAdjudicados!C92</f>
        <v>136162.66</v>
      </c>
      <c r="E13" s="27">
        <f t="shared" si="1"/>
        <v>1.2636317329218317E-2</v>
      </c>
      <c r="F13" s="26">
        <f t="shared" si="2"/>
        <v>-23521.040000000008</v>
      </c>
      <c r="G13" s="27">
        <f t="shared" si="3"/>
        <v>-0.25001736988337825</v>
      </c>
    </row>
    <row r="14" spans="1:7" ht="15" customHeight="1">
      <c r="A14" s="19" t="s">
        <v>26</v>
      </c>
      <c r="B14" s="28">
        <v>0</v>
      </c>
      <c r="C14" s="27">
        <f t="shared" si="0"/>
        <v>0</v>
      </c>
      <c r="D14" s="26">
        <f>ContratosAdjudicados!C94</f>
        <v>31632.7</v>
      </c>
      <c r="E14" s="27">
        <f t="shared" si="1"/>
        <v>2.9356127089465219E-3</v>
      </c>
      <c r="F14" s="28">
        <f t="shared" si="2"/>
        <v>31632.7</v>
      </c>
      <c r="G14" s="30">
        <f t="shared" si="3"/>
        <v>2.9356127089465219E-3</v>
      </c>
    </row>
    <row r="15" spans="1:7" ht="15" customHeight="1">
      <c r="A15" s="20" t="s">
        <v>41</v>
      </c>
      <c r="B15" s="31">
        <v>12024.400000000003</v>
      </c>
      <c r="C15" s="27">
        <f t="shared" si="0"/>
        <v>1.977818021826365E-2</v>
      </c>
      <c r="D15" s="26">
        <f>ContratosAdjudicados!C95</f>
        <v>7713.5000000000018</v>
      </c>
      <c r="E15" s="27">
        <f t="shared" si="1"/>
        <v>7.1583673320516441E-4</v>
      </c>
      <c r="F15" s="28">
        <f t="shared" si="2"/>
        <v>-4310.9000000000015</v>
      </c>
      <c r="G15" s="30">
        <f t="shared" si="3"/>
        <v>-1.9062343485058485E-2</v>
      </c>
    </row>
    <row r="16" spans="1:7" ht="15" customHeight="1">
      <c r="A16" s="19" t="s">
        <v>44</v>
      </c>
      <c r="B16" s="28">
        <v>13608.060000000001</v>
      </c>
      <c r="C16" s="27">
        <f t="shared" si="0"/>
        <v>2.2383043070834701E-2</v>
      </c>
      <c r="D16" s="26">
        <f>ContratosAdjudicados!C96</f>
        <v>9669947.4500000011</v>
      </c>
      <c r="E16" s="27">
        <f t="shared" si="1"/>
        <v>0.89740112696877017</v>
      </c>
      <c r="F16" s="28">
        <f t="shared" si="2"/>
        <v>9656339.3900000006</v>
      </c>
      <c r="G16" s="30">
        <f t="shared" si="3"/>
        <v>0.87501808389793545</v>
      </c>
    </row>
    <row r="17" spans="1:7" ht="15" customHeight="1">
      <c r="A17" s="72" t="s">
        <v>313</v>
      </c>
      <c r="B17" s="73">
        <v>0</v>
      </c>
      <c r="C17" s="27">
        <f t="shared" si="0"/>
        <v>0</v>
      </c>
      <c r="D17" s="26">
        <f>ContratosAdjudicados!C93</f>
        <v>743.66000000000008</v>
      </c>
      <c r="E17" s="27">
        <f t="shared" si="1"/>
        <v>6.9013955404855447E-5</v>
      </c>
      <c r="F17" s="28">
        <f t="shared" si="2"/>
        <v>743.66000000000008</v>
      </c>
      <c r="G17" s="30">
        <f t="shared" si="3"/>
        <v>6.9013955404855447E-5</v>
      </c>
    </row>
    <row r="18" spans="1:7" ht="15.75" thickBot="1">
      <c r="A18" s="21" t="s">
        <v>27</v>
      </c>
      <c r="B18" s="22">
        <f>SUM(B7:B17)</f>
        <v>607962.91</v>
      </c>
      <c r="C18" s="29">
        <v>1</v>
      </c>
      <c r="D18" s="22">
        <f>SUM(D7:D17)</f>
        <v>10775501.790000001</v>
      </c>
      <c r="E18" s="23">
        <v>1</v>
      </c>
      <c r="F18" s="22">
        <f>D18-B18</f>
        <v>10167538.880000001</v>
      </c>
      <c r="G18" s="30"/>
    </row>
    <row r="19" spans="1:7" ht="15.75" thickTop="1">
      <c r="B19" s="74"/>
    </row>
  </sheetData>
  <mergeCells count="4">
    <mergeCell ref="A5:A6"/>
    <mergeCell ref="B5:C5"/>
    <mergeCell ref="D5:E5"/>
    <mergeCell ref="F5:G5"/>
  </mergeCell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&amp;L&amp;"-,Negrita"RESUMEN TRIMESTRAL CONTRATOS SERVICIO DE CONTRATACIÓN 4/T/2019</oddHeader>
    <oddFooter>&amp;RPág.: &amp;P 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E1"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91" customWidth="1"/>
    <col min="3" max="3" width="25.140625" bestFit="1" customWidth="1"/>
    <col min="4" max="4" width="21.5703125" bestFit="1" customWidth="1"/>
    <col min="5" max="6" width="21.28515625" style="44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style="32" bestFit="1" customWidth="1"/>
    <col min="12" max="12" width="17.42578125" customWidth="1"/>
    <col min="13" max="13" width="18.85546875" style="44" customWidth="1"/>
    <col min="14" max="14" width="24" style="44" customWidth="1"/>
    <col min="15" max="15" width="18.140625" style="37" customWidth="1"/>
    <col min="16" max="16" width="14" customWidth="1"/>
  </cols>
  <sheetData>
    <row r="1" spans="1:16" ht="18.75">
      <c r="A1" s="87" t="s">
        <v>316</v>
      </c>
      <c r="B1" s="87"/>
      <c r="C1" s="87"/>
      <c r="D1" s="87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5" t="s">
        <v>7</v>
      </c>
      <c r="F7" s="45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3" t="s">
        <v>17</v>
      </c>
      <c r="L7" s="2" t="s">
        <v>4</v>
      </c>
      <c r="M7" s="45" t="s">
        <v>11</v>
      </c>
      <c r="N7" s="45" t="s">
        <v>12</v>
      </c>
      <c r="O7" s="2" t="s">
        <v>9</v>
      </c>
      <c r="P7" s="2" t="s">
        <v>10</v>
      </c>
    </row>
    <row r="8" spans="1:16" s="17" customFormat="1" ht="30" customHeight="1">
      <c r="A8" s="17" t="s">
        <v>129</v>
      </c>
      <c r="B8" s="1" t="s">
        <v>130</v>
      </c>
      <c r="C8" s="17" t="s">
        <v>48</v>
      </c>
      <c r="D8" s="17" t="s">
        <v>2</v>
      </c>
      <c r="E8" s="46">
        <v>1117.5</v>
      </c>
      <c r="F8" s="46">
        <v>1352.18</v>
      </c>
      <c r="I8" s="39"/>
      <c r="J8" s="40"/>
      <c r="K8" s="17">
        <v>1</v>
      </c>
      <c r="L8" s="1" t="s">
        <v>68</v>
      </c>
      <c r="M8" s="47">
        <v>1117.5</v>
      </c>
      <c r="N8" s="47">
        <v>1352.18</v>
      </c>
      <c r="O8" s="42" t="s">
        <v>131</v>
      </c>
      <c r="P8" s="43" t="s">
        <v>42</v>
      </c>
    </row>
    <row r="9" spans="1:16" s="17" customFormat="1" ht="30" customHeight="1">
      <c r="A9" s="17" t="s">
        <v>160</v>
      </c>
      <c r="B9" s="1" t="s">
        <v>161</v>
      </c>
      <c r="C9" s="17" t="s">
        <v>48</v>
      </c>
      <c r="D9" s="17" t="s">
        <v>2</v>
      </c>
      <c r="E9" s="65">
        <v>81.75</v>
      </c>
      <c r="F9" s="65">
        <v>98.92</v>
      </c>
      <c r="K9" s="68">
        <v>3</v>
      </c>
      <c r="L9" s="17" t="s">
        <v>162</v>
      </c>
      <c r="M9" s="69">
        <v>81.75</v>
      </c>
      <c r="N9" s="69">
        <v>98.92</v>
      </c>
      <c r="O9" s="70" t="s">
        <v>163</v>
      </c>
      <c r="P9" s="71" t="s">
        <v>42</v>
      </c>
    </row>
    <row r="10" spans="1:16" s="17" customFormat="1" ht="30" customHeight="1">
      <c r="A10" s="17" t="s">
        <v>164</v>
      </c>
      <c r="B10" s="1" t="s">
        <v>165</v>
      </c>
      <c r="C10" s="17" t="s">
        <v>48</v>
      </c>
      <c r="D10" s="17" t="s">
        <v>2</v>
      </c>
      <c r="E10" s="65">
        <v>154.19999999999999</v>
      </c>
      <c r="F10" s="65">
        <v>186.58</v>
      </c>
      <c r="K10" s="68">
        <v>1</v>
      </c>
      <c r="L10" s="17" t="s">
        <v>71</v>
      </c>
      <c r="M10" s="69">
        <v>154.19999999999999</v>
      </c>
      <c r="N10" s="69">
        <v>186.58</v>
      </c>
      <c r="O10" s="70" t="s">
        <v>166</v>
      </c>
      <c r="P10" s="71" t="s">
        <v>42</v>
      </c>
    </row>
    <row r="11" spans="1:16" s="17" customFormat="1" ht="30" customHeight="1">
      <c r="A11" s="17" t="s">
        <v>170</v>
      </c>
      <c r="B11" s="1" t="s">
        <v>171</v>
      </c>
      <c r="C11" s="17" t="s">
        <v>48</v>
      </c>
      <c r="D11" s="17" t="s">
        <v>2</v>
      </c>
      <c r="E11" s="65">
        <v>15.6</v>
      </c>
      <c r="F11" s="65">
        <v>18.88</v>
      </c>
      <c r="K11" s="68">
        <v>3</v>
      </c>
      <c r="L11" s="17" t="s">
        <v>70</v>
      </c>
      <c r="M11" s="69">
        <v>15.6</v>
      </c>
      <c r="N11" s="69">
        <v>18.88</v>
      </c>
      <c r="O11" s="70" t="s">
        <v>172</v>
      </c>
      <c r="P11" s="71" t="s">
        <v>42</v>
      </c>
    </row>
    <row r="12" spans="1:16" s="17" customFormat="1" ht="30" customHeight="1">
      <c r="A12" s="17" t="s">
        <v>173</v>
      </c>
      <c r="B12" s="1" t="s">
        <v>174</v>
      </c>
      <c r="C12" s="17" t="s">
        <v>48</v>
      </c>
      <c r="D12" s="17" t="s">
        <v>2</v>
      </c>
      <c r="E12" s="65">
        <v>226.6</v>
      </c>
      <c r="F12" s="65">
        <v>274.19</v>
      </c>
      <c r="K12" s="68">
        <v>3</v>
      </c>
      <c r="L12" s="17" t="s">
        <v>69</v>
      </c>
      <c r="M12" s="69">
        <v>226.6</v>
      </c>
      <c r="N12" s="69">
        <v>274.19</v>
      </c>
      <c r="O12" s="70" t="s">
        <v>175</v>
      </c>
      <c r="P12" s="71" t="s">
        <v>42</v>
      </c>
    </row>
    <row r="13" spans="1:16" s="17" customFormat="1" ht="30" customHeight="1">
      <c r="A13" s="17" t="s">
        <v>178</v>
      </c>
      <c r="B13" s="1" t="s">
        <v>179</v>
      </c>
      <c r="C13" s="17" t="s">
        <v>180</v>
      </c>
      <c r="D13" s="17" t="s">
        <v>74</v>
      </c>
      <c r="E13" s="65">
        <v>421.21</v>
      </c>
      <c r="F13" s="65">
        <v>509.66</v>
      </c>
      <c r="K13" s="68" t="s">
        <v>42</v>
      </c>
      <c r="L13" s="17" t="s">
        <v>181</v>
      </c>
      <c r="M13" s="69">
        <v>421.21</v>
      </c>
      <c r="N13" s="69">
        <v>509.66</v>
      </c>
      <c r="O13" s="70" t="s">
        <v>131</v>
      </c>
      <c r="P13" s="71" t="s">
        <v>42</v>
      </c>
    </row>
    <row r="14" spans="1:16" s="17" customFormat="1" ht="30" customHeight="1">
      <c r="A14" s="17" t="s">
        <v>182</v>
      </c>
      <c r="B14" s="1" t="s">
        <v>183</v>
      </c>
      <c r="C14" s="17" t="s">
        <v>48</v>
      </c>
      <c r="D14" s="17" t="s">
        <v>2</v>
      </c>
      <c r="E14" s="65">
        <v>226.6</v>
      </c>
      <c r="F14" s="65">
        <v>274.19</v>
      </c>
      <c r="K14" s="68">
        <v>1</v>
      </c>
      <c r="L14" s="17" t="s">
        <v>69</v>
      </c>
      <c r="M14" s="69">
        <v>226.6</v>
      </c>
      <c r="N14" s="69">
        <v>274.19</v>
      </c>
      <c r="O14" s="70" t="s">
        <v>172</v>
      </c>
      <c r="P14" s="71" t="s">
        <v>42</v>
      </c>
    </row>
    <row r="15" spans="1:16" s="17" customFormat="1" ht="30" customHeight="1">
      <c r="A15" s="17" t="s">
        <v>184</v>
      </c>
      <c r="B15" s="1" t="s">
        <v>185</v>
      </c>
      <c r="C15" s="17" t="s">
        <v>48</v>
      </c>
      <c r="D15" s="17" t="s">
        <v>2</v>
      </c>
      <c r="E15" s="65">
        <v>15.6</v>
      </c>
      <c r="F15" s="65">
        <v>18.88</v>
      </c>
      <c r="K15" s="68">
        <v>3</v>
      </c>
      <c r="L15" s="17" t="s">
        <v>70</v>
      </c>
      <c r="M15" s="69">
        <v>15.6</v>
      </c>
      <c r="N15" s="69">
        <v>18.88</v>
      </c>
      <c r="O15" s="70" t="s">
        <v>172</v>
      </c>
      <c r="P15" s="71" t="s">
        <v>42</v>
      </c>
    </row>
    <row r="16" spans="1:16" s="17" customFormat="1" ht="30" customHeight="1">
      <c r="A16" s="17" t="s">
        <v>186</v>
      </c>
      <c r="B16" s="1" t="s">
        <v>187</v>
      </c>
      <c r="C16" s="17" t="s">
        <v>48</v>
      </c>
      <c r="D16" s="17" t="s">
        <v>2</v>
      </c>
      <c r="E16" s="65">
        <v>57</v>
      </c>
      <c r="F16" s="65">
        <v>59.28</v>
      </c>
      <c r="K16" s="68">
        <v>2</v>
      </c>
      <c r="L16" s="17" t="s">
        <v>181</v>
      </c>
      <c r="M16" s="69">
        <v>57</v>
      </c>
      <c r="N16" s="69">
        <v>59.28</v>
      </c>
      <c r="O16" s="70" t="s">
        <v>166</v>
      </c>
      <c r="P16" s="71" t="s">
        <v>42</v>
      </c>
    </row>
    <row r="17" spans="1:16" s="17" customFormat="1" ht="30" customHeight="1">
      <c r="A17" s="17" t="s">
        <v>188</v>
      </c>
      <c r="B17" s="1" t="s">
        <v>189</v>
      </c>
      <c r="C17" s="17" t="s">
        <v>48</v>
      </c>
      <c r="D17" s="17" t="s">
        <v>2</v>
      </c>
      <c r="E17" s="65">
        <v>87.44</v>
      </c>
      <c r="F17" s="65">
        <v>105.8</v>
      </c>
      <c r="K17" s="68">
        <v>3</v>
      </c>
      <c r="L17" s="17" t="s">
        <v>181</v>
      </c>
      <c r="M17" s="69">
        <v>87.44</v>
      </c>
      <c r="N17" s="69">
        <v>105.8</v>
      </c>
      <c r="O17" s="70" t="s">
        <v>163</v>
      </c>
      <c r="P17" s="71" t="s">
        <v>42</v>
      </c>
    </row>
    <row r="18" spans="1:16" s="17" customFormat="1" ht="30" customHeight="1">
      <c r="A18" s="17" t="s">
        <v>192</v>
      </c>
      <c r="B18" s="1" t="s">
        <v>193</v>
      </c>
      <c r="C18" s="17" t="s">
        <v>48</v>
      </c>
      <c r="D18" s="17" t="s">
        <v>2</v>
      </c>
      <c r="E18" s="65">
        <v>186</v>
      </c>
      <c r="F18" s="65">
        <v>225.06</v>
      </c>
      <c r="K18" s="68">
        <v>3</v>
      </c>
      <c r="L18" s="17" t="s">
        <v>47</v>
      </c>
      <c r="M18" s="69">
        <v>186</v>
      </c>
      <c r="N18" s="69">
        <v>225.06</v>
      </c>
      <c r="O18" s="70" t="s">
        <v>194</v>
      </c>
      <c r="P18" s="71" t="s">
        <v>42</v>
      </c>
    </row>
    <row r="19" spans="1:16" s="17" customFormat="1" ht="30" customHeight="1">
      <c r="A19" s="17" t="s">
        <v>195</v>
      </c>
      <c r="B19" s="1" t="s">
        <v>196</v>
      </c>
      <c r="C19" s="17" t="s">
        <v>48</v>
      </c>
      <c r="D19" s="17" t="s">
        <v>2</v>
      </c>
      <c r="E19" s="65">
        <v>32.69</v>
      </c>
      <c r="F19" s="65">
        <v>34</v>
      </c>
      <c r="K19" s="68">
        <v>1</v>
      </c>
      <c r="L19" s="17" t="s">
        <v>58</v>
      </c>
      <c r="M19" s="69">
        <v>32.69</v>
      </c>
      <c r="N19" s="69">
        <v>34</v>
      </c>
      <c r="O19" s="70" t="s">
        <v>122</v>
      </c>
      <c r="P19" s="71" t="s">
        <v>42</v>
      </c>
    </row>
    <row r="20" spans="1:16" s="17" customFormat="1" ht="30" customHeight="1">
      <c r="A20" s="17" t="s">
        <v>197</v>
      </c>
      <c r="B20" s="1" t="s">
        <v>198</v>
      </c>
      <c r="C20" s="17" t="s">
        <v>48</v>
      </c>
      <c r="D20" s="17" t="s">
        <v>2</v>
      </c>
      <c r="E20" s="65">
        <v>226.6</v>
      </c>
      <c r="F20" s="65">
        <v>274.19</v>
      </c>
      <c r="K20" s="68">
        <v>1</v>
      </c>
      <c r="L20" s="17" t="s">
        <v>69</v>
      </c>
      <c r="M20" s="69">
        <v>226.6</v>
      </c>
      <c r="N20" s="69">
        <v>274.19</v>
      </c>
      <c r="O20" s="70" t="s">
        <v>163</v>
      </c>
      <c r="P20" s="71" t="s">
        <v>42</v>
      </c>
    </row>
    <row r="21" spans="1:16" s="17" customFormat="1" ht="30" customHeight="1">
      <c r="A21" s="17" t="s">
        <v>199</v>
      </c>
      <c r="B21" s="1" t="s">
        <v>200</v>
      </c>
      <c r="C21" s="17" t="s">
        <v>48</v>
      </c>
      <c r="D21" s="17" t="s">
        <v>2</v>
      </c>
      <c r="E21" s="65">
        <v>46.5</v>
      </c>
      <c r="F21" s="65">
        <v>56.27</v>
      </c>
      <c r="K21" s="68">
        <v>3</v>
      </c>
      <c r="L21" s="17" t="s">
        <v>69</v>
      </c>
      <c r="M21" s="69">
        <v>46.5</v>
      </c>
      <c r="N21" s="69">
        <v>56.27</v>
      </c>
      <c r="O21" s="70" t="s">
        <v>166</v>
      </c>
      <c r="P21" s="71" t="s">
        <v>42</v>
      </c>
    </row>
    <row r="22" spans="1:16" s="17" customFormat="1" ht="30" customHeight="1">
      <c r="A22" s="17" t="s">
        <v>201</v>
      </c>
      <c r="B22" s="1" t="s">
        <v>202</v>
      </c>
      <c r="C22" s="17" t="s">
        <v>48</v>
      </c>
      <c r="D22" s="17" t="s">
        <v>2</v>
      </c>
      <c r="E22" s="65">
        <v>568.4</v>
      </c>
      <c r="F22" s="65">
        <v>687.76</v>
      </c>
      <c r="K22" s="68">
        <v>3</v>
      </c>
      <c r="L22" s="17" t="s">
        <v>69</v>
      </c>
      <c r="M22" s="69">
        <v>568.4</v>
      </c>
      <c r="N22" s="69">
        <v>687.76</v>
      </c>
      <c r="O22" s="70" t="s">
        <v>203</v>
      </c>
      <c r="P22" s="71" t="s">
        <v>42</v>
      </c>
    </row>
    <row r="23" spans="1:16" s="17" customFormat="1" ht="30" customHeight="1">
      <c r="A23" s="17" t="s">
        <v>204</v>
      </c>
      <c r="B23" s="1" t="s">
        <v>200</v>
      </c>
      <c r="C23" s="17" t="s">
        <v>48</v>
      </c>
      <c r="D23" s="17" t="s">
        <v>2</v>
      </c>
      <c r="E23" s="65">
        <v>81.75</v>
      </c>
      <c r="F23" s="65">
        <v>98.92</v>
      </c>
      <c r="K23" s="68">
        <v>3</v>
      </c>
      <c r="L23" s="17" t="s">
        <v>162</v>
      </c>
      <c r="M23" s="69">
        <v>81.75</v>
      </c>
      <c r="N23" s="69">
        <v>98.92</v>
      </c>
      <c r="O23" s="70" t="s">
        <v>163</v>
      </c>
      <c r="P23" s="71" t="s">
        <v>42</v>
      </c>
    </row>
    <row r="24" spans="1:16" s="17" customFormat="1" ht="30" customHeight="1">
      <c r="A24" s="17" t="s">
        <v>205</v>
      </c>
      <c r="B24" s="1" t="s">
        <v>206</v>
      </c>
      <c r="C24" s="17" t="s">
        <v>48</v>
      </c>
      <c r="D24" s="17" t="s">
        <v>2</v>
      </c>
      <c r="E24" s="65">
        <v>142.19999999999999</v>
      </c>
      <c r="F24" s="65">
        <v>172.06</v>
      </c>
      <c r="K24" s="68">
        <v>3</v>
      </c>
      <c r="L24" s="17" t="s">
        <v>47</v>
      </c>
      <c r="M24" s="69">
        <v>142.19999999999999</v>
      </c>
      <c r="N24" s="69">
        <v>172.06</v>
      </c>
      <c r="O24" s="70" t="s">
        <v>175</v>
      </c>
      <c r="P24" s="71" t="s">
        <v>42</v>
      </c>
    </row>
    <row r="25" spans="1:16" s="17" customFormat="1" ht="30" customHeight="1">
      <c r="A25" s="17" t="s">
        <v>207</v>
      </c>
      <c r="B25" s="1" t="s">
        <v>208</v>
      </c>
      <c r="C25" s="17" t="s">
        <v>48</v>
      </c>
      <c r="D25" s="17" t="s">
        <v>2</v>
      </c>
      <c r="E25" s="65">
        <v>480</v>
      </c>
      <c r="F25" s="65">
        <v>580.79999999999995</v>
      </c>
      <c r="K25" s="68">
        <v>3</v>
      </c>
      <c r="L25" s="17" t="s">
        <v>49</v>
      </c>
      <c r="M25" s="69">
        <v>480</v>
      </c>
      <c r="N25" s="69">
        <v>580.79999999999995</v>
      </c>
      <c r="O25" s="70" t="s">
        <v>136</v>
      </c>
      <c r="P25" s="71" t="s">
        <v>42</v>
      </c>
    </row>
    <row r="26" spans="1:16" s="17" customFormat="1" ht="30" customHeight="1">
      <c r="A26" s="17" t="s">
        <v>209</v>
      </c>
      <c r="B26" s="1" t="s">
        <v>210</v>
      </c>
      <c r="C26" s="17" t="s">
        <v>48</v>
      </c>
      <c r="D26" s="17" t="s">
        <v>2</v>
      </c>
      <c r="E26" s="65">
        <v>163</v>
      </c>
      <c r="F26" s="65">
        <v>197.23</v>
      </c>
      <c r="K26" s="68">
        <v>1</v>
      </c>
      <c r="L26" s="17" t="s">
        <v>49</v>
      </c>
      <c r="M26" s="69">
        <v>163</v>
      </c>
      <c r="N26" s="69">
        <v>197.23</v>
      </c>
      <c r="O26" s="70" t="s">
        <v>84</v>
      </c>
      <c r="P26" s="71" t="s">
        <v>42</v>
      </c>
    </row>
    <row r="27" spans="1:16" s="17" customFormat="1" ht="30" customHeight="1">
      <c r="A27" s="17" t="s">
        <v>211</v>
      </c>
      <c r="B27" s="1" t="s">
        <v>212</v>
      </c>
      <c r="C27" s="17" t="s">
        <v>48</v>
      </c>
      <c r="D27" s="17" t="s">
        <v>2</v>
      </c>
      <c r="E27" s="65">
        <v>15.78</v>
      </c>
      <c r="F27" s="65">
        <v>19.09</v>
      </c>
      <c r="K27" s="68">
        <v>3</v>
      </c>
      <c r="L27" s="17" t="s">
        <v>51</v>
      </c>
      <c r="M27" s="69">
        <v>15.78</v>
      </c>
      <c r="N27" s="69">
        <v>19.09</v>
      </c>
      <c r="O27" s="70" t="s">
        <v>163</v>
      </c>
      <c r="P27" s="71" t="s">
        <v>42</v>
      </c>
    </row>
    <row r="28" spans="1:16" s="17" customFormat="1" ht="30" customHeight="1">
      <c r="A28" s="17" t="s">
        <v>213</v>
      </c>
      <c r="B28" s="1" t="s">
        <v>214</v>
      </c>
      <c r="C28" s="17" t="s">
        <v>48</v>
      </c>
      <c r="D28" s="17" t="s">
        <v>2</v>
      </c>
      <c r="E28" s="65">
        <v>15.6</v>
      </c>
      <c r="F28" s="65">
        <v>18.88</v>
      </c>
      <c r="K28" s="68">
        <v>3</v>
      </c>
      <c r="L28" s="17" t="s">
        <v>69</v>
      </c>
      <c r="M28" s="69">
        <v>15.6</v>
      </c>
      <c r="N28" s="69">
        <v>18.88</v>
      </c>
      <c r="O28" s="70" t="s">
        <v>172</v>
      </c>
      <c r="P28" s="71" t="s">
        <v>42</v>
      </c>
    </row>
    <row r="29" spans="1:16" s="17" customFormat="1" ht="30" customHeight="1">
      <c r="A29" s="17" t="s">
        <v>215</v>
      </c>
      <c r="B29" s="1" t="s">
        <v>216</v>
      </c>
      <c r="C29" s="17" t="s">
        <v>48</v>
      </c>
      <c r="D29" s="17" t="s">
        <v>2</v>
      </c>
      <c r="E29" s="65">
        <v>80.040000000000006</v>
      </c>
      <c r="F29" s="65">
        <v>96.85</v>
      </c>
      <c r="K29" s="68">
        <v>3</v>
      </c>
      <c r="L29" s="17" t="s">
        <v>70</v>
      </c>
      <c r="M29" s="69">
        <v>80.040000000000006</v>
      </c>
      <c r="N29" s="69">
        <v>96.85</v>
      </c>
      <c r="O29" s="70" t="s">
        <v>172</v>
      </c>
      <c r="P29" s="71" t="s">
        <v>42</v>
      </c>
    </row>
    <row r="30" spans="1:16" s="17" customFormat="1" ht="30" customHeight="1">
      <c r="A30" s="17" t="s">
        <v>217</v>
      </c>
      <c r="B30" s="1" t="s">
        <v>218</v>
      </c>
      <c r="C30" s="17" t="s">
        <v>48</v>
      </c>
      <c r="D30" s="17" t="s">
        <v>2</v>
      </c>
      <c r="E30" s="65">
        <v>46.8</v>
      </c>
      <c r="F30" s="65">
        <v>56.63</v>
      </c>
      <c r="K30" s="68">
        <v>3</v>
      </c>
      <c r="L30" s="17" t="s">
        <v>70</v>
      </c>
      <c r="M30" s="69">
        <v>46.8</v>
      </c>
      <c r="N30" s="69">
        <v>56.63</v>
      </c>
      <c r="O30" s="70" t="s">
        <v>172</v>
      </c>
      <c r="P30" s="71" t="s">
        <v>42</v>
      </c>
    </row>
    <row r="31" spans="1:16" s="17" customFormat="1" ht="30" customHeight="1">
      <c r="A31" s="17" t="s">
        <v>219</v>
      </c>
      <c r="B31" s="1" t="s">
        <v>220</v>
      </c>
      <c r="C31" s="17" t="s">
        <v>48</v>
      </c>
      <c r="D31" s="17" t="s">
        <v>2</v>
      </c>
      <c r="E31" s="65">
        <v>60</v>
      </c>
      <c r="F31" s="65">
        <v>72.599999999999994</v>
      </c>
      <c r="K31" s="68">
        <v>1</v>
      </c>
      <c r="L31" s="17" t="s">
        <v>51</v>
      </c>
      <c r="M31" s="69">
        <v>60</v>
      </c>
      <c r="N31" s="69">
        <v>72.599999999999994</v>
      </c>
      <c r="O31" s="70" t="s">
        <v>221</v>
      </c>
      <c r="P31" s="71" t="s">
        <v>42</v>
      </c>
    </row>
    <row r="32" spans="1:16" s="17" customFormat="1" ht="55.5" customHeight="1">
      <c r="A32" s="17" t="s">
        <v>222</v>
      </c>
      <c r="B32" s="1" t="s">
        <v>223</v>
      </c>
      <c r="C32" s="17" t="s">
        <v>48</v>
      </c>
      <c r="D32" s="17" t="s">
        <v>2</v>
      </c>
      <c r="E32" s="65">
        <v>644.04999999999995</v>
      </c>
      <c r="F32" s="65">
        <v>779.3</v>
      </c>
      <c r="K32" s="68">
        <v>5</v>
      </c>
      <c r="L32" s="17" t="s">
        <v>71</v>
      </c>
      <c r="M32" s="69">
        <v>644.04999999999995</v>
      </c>
      <c r="N32" s="69">
        <v>779.3</v>
      </c>
      <c r="O32" s="70" t="s">
        <v>144</v>
      </c>
      <c r="P32" s="71" t="s">
        <v>42</v>
      </c>
    </row>
    <row r="33" spans="1:16" s="17" customFormat="1" ht="30" customHeight="1">
      <c r="A33" s="17" t="s">
        <v>224</v>
      </c>
      <c r="B33" s="1" t="s">
        <v>225</v>
      </c>
      <c r="C33" s="17" t="s">
        <v>48</v>
      </c>
      <c r="D33" s="17" t="s">
        <v>3</v>
      </c>
      <c r="E33" s="65">
        <v>3.59</v>
      </c>
      <c r="F33" s="65">
        <v>3.77</v>
      </c>
      <c r="K33" s="68">
        <v>1</v>
      </c>
      <c r="L33" s="17" t="s">
        <v>226</v>
      </c>
      <c r="M33" s="69">
        <v>3.59</v>
      </c>
      <c r="N33" s="69">
        <v>3.77</v>
      </c>
      <c r="O33" s="70" t="s">
        <v>227</v>
      </c>
      <c r="P33" s="71" t="s">
        <v>42</v>
      </c>
    </row>
    <row r="34" spans="1:16" s="17" customFormat="1" ht="30" customHeight="1">
      <c r="A34" s="17" t="s">
        <v>231</v>
      </c>
      <c r="B34" s="1" t="s">
        <v>232</v>
      </c>
      <c r="C34" s="17" t="s">
        <v>48</v>
      </c>
      <c r="D34" s="17" t="s">
        <v>2</v>
      </c>
      <c r="E34" s="65">
        <v>176.37</v>
      </c>
      <c r="F34" s="65">
        <v>213.41</v>
      </c>
      <c r="K34" s="68">
        <v>3</v>
      </c>
      <c r="L34" s="17" t="s">
        <v>70</v>
      </c>
      <c r="M34" s="69">
        <v>176.37</v>
      </c>
      <c r="N34" s="69">
        <v>213.41</v>
      </c>
      <c r="O34" s="70" t="s">
        <v>172</v>
      </c>
      <c r="P34" s="71" t="s">
        <v>42</v>
      </c>
    </row>
    <row r="35" spans="1:16" s="17" customFormat="1" ht="30" customHeight="1">
      <c r="A35" s="17" t="s">
        <v>235</v>
      </c>
      <c r="B35" s="1" t="s">
        <v>72</v>
      </c>
      <c r="C35" s="17" t="s">
        <v>48</v>
      </c>
      <c r="D35" s="17" t="s">
        <v>2</v>
      </c>
      <c r="E35" s="65">
        <v>30.88</v>
      </c>
      <c r="F35" s="65">
        <v>37.36</v>
      </c>
      <c r="K35" s="68">
        <v>1</v>
      </c>
      <c r="L35" s="17" t="s">
        <v>51</v>
      </c>
      <c r="M35" s="69">
        <v>30.88</v>
      </c>
      <c r="N35" s="69">
        <v>37.36</v>
      </c>
      <c r="O35" s="70" t="s">
        <v>122</v>
      </c>
      <c r="P35" s="71" t="s">
        <v>42</v>
      </c>
    </row>
    <row r="36" spans="1:16" s="17" customFormat="1" ht="30" customHeight="1">
      <c r="A36" s="17" t="s">
        <v>236</v>
      </c>
      <c r="B36" s="1" t="s">
        <v>237</v>
      </c>
      <c r="C36" s="17" t="s">
        <v>48</v>
      </c>
      <c r="D36" s="17" t="s">
        <v>2</v>
      </c>
      <c r="E36" s="65">
        <v>64.44</v>
      </c>
      <c r="F36" s="65">
        <v>77.97</v>
      </c>
      <c r="K36" s="68">
        <v>3</v>
      </c>
      <c r="L36" s="17" t="s">
        <v>70</v>
      </c>
      <c r="M36" s="69">
        <v>64.44</v>
      </c>
      <c r="N36" s="69">
        <v>77.97</v>
      </c>
      <c r="O36" s="70" t="s">
        <v>122</v>
      </c>
      <c r="P36" s="71" t="s">
        <v>42</v>
      </c>
    </row>
    <row r="37" spans="1:16" s="17" customFormat="1" ht="30" customHeight="1">
      <c r="A37" s="17" t="s">
        <v>238</v>
      </c>
      <c r="B37" s="1" t="s">
        <v>239</v>
      </c>
      <c r="C37" s="17" t="s">
        <v>48</v>
      </c>
      <c r="D37" s="17" t="s">
        <v>2</v>
      </c>
      <c r="E37" s="65">
        <v>71.5</v>
      </c>
      <c r="F37" s="65">
        <v>86.52</v>
      </c>
      <c r="K37" s="68">
        <v>3</v>
      </c>
      <c r="L37" s="17" t="s">
        <v>69</v>
      </c>
      <c r="M37" s="69">
        <v>71.5</v>
      </c>
      <c r="N37" s="69">
        <v>86.52</v>
      </c>
      <c r="O37" s="70" t="s">
        <v>84</v>
      </c>
      <c r="P37" s="71" t="s">
        <v>42</v>
      </c>
    </row>
    <row r="38" spans="1:16" s="17" customFormat="1" ht="30" customHeight="1">
      <c r="A38" s="17" t="s">
        <v>240</v>
      </c>
      <c r="B38" s="1" t="s">
        <v>241</v>
      </c>
      <c r="C38" s="17" t="s">
        <v>48</v>
      </c>
      <c r="D38" s="17" t="s">
        <v>2</v>
      </c>
      <c r="E38" s="65">
        <v>15.6</v>
      </c>
      <c r="F38" s="65">
        <v>18.88</v>
      </c>
      <c r="K38" s="68">
        <v>1</v>
      </c>
      <c r="L38" s="17" t="s">
        <v>70</v>
      </c>
      <c r="M38" s="69">
        <v>15.6</v>
      </c>
      <c r="N38" s="69">
        <v>18.88</v>
      </c>
      <c r="O38" s="70" t="s">
        <v>144</v>
      </c>
      <c r="P38" s="71" t="s">
        <v>42</v>
      </c>
    </row>
    <row r="39" spans="1:16" s="17" customFormat="1" ht="30" customHeight="1">
      <c r="A39" s="17" t="s">
        <v>242</v>
      </c>
      <c r="B39" s="1" t="s">
        <v>243</v>
      </c>
      <c r="C39" s="17" t="s">
        <v>48</v>
      </c>
      <c r="D39" s="17" t="s">
        <v>2</v>
      </c>
      <c r="E39" s="65">
        <v>18.5</v>
      </c>
      <c r="F39" s="65">
        <v>22.39</v>
      </c>
      <c r="K39" s="68">
        <v>3</v>
      </c>
      <c r="L39" s="17" t="s">
        <v>69</v>
      </c>
      <c r="M39" s="69">
        <v>18.5</v>
      </c>
      <c r="N39" s="69">
        <v>22.39</v>
      </c>
      <c r="O39" s="70" t="s">
        <v>84</v>
      </c>
      <c r="P39" s="71" t="s">
        <v>42</v>
      </c>
    </row>
    <row r="40" spans="1:16" s="17" customFormat="1" ht="30" customHeight="1">
      <c r="A40" s="17" t="s">
        <v>244</v>
      </c>
      <c r="B40" s="1" t="s">
        <v>245</v>
      </c>
      <c r="C40" s="17" t="s">
        <v>246</v>
      </c>
      <c r="D40" s="17" t="s">
        <v>74</v>
      </c>
      <c r="E40" s="65">
        <v>17643.75</v>
      </c>
      <c r="F40" s="65">
        <v>18349.5</v>
      </c>
      <c r="K40" s="68">
        <v>1</v>
      </c>
      <c r="L40" s="17" t="s">
        <v>247</v>
      </c>
      <c r="M40" s="69">
        <v>17643.75</v>
      </c>
      <c r="N40" s="69">
        <v>18349.5</v>
      </c>
      <c r="O40" s="70" t="s">
        <v>194</v>
      </c>
      <c r="P40" s="71" t="s">
        <v>42</v>
      </c>
    </row>
    <row r="41" spans="1:16" s="17" customFormat="1" ht="30" customHeight="1">
      <c r="A41" s="17" t="s">
        <v>248</v>
      </c>
      <c r="B41" s="1" t="s">
        <v>249</v>
      </c>
      <c r="C41" s="17" t="s">
        <v>246</v>
      </c>
      <c r="D41" s="17" t="s">
        <v>74</v>
      </c>
      <c r="E41" s="65">
        <v>12772.31</v>
      </c>
      <c r="F41" s="65">
        <v>13283.2</v>
      </c>
      <c r="K41" s="68">
        <v>1</v>
      </c>
      <c r="L41" s="17" t="s">
        <v>250</v>
      </c>
      <c r="M41" s="69">
        <v>12772.31</v>
      </c>
      <c r="N41" s="69">
        <v>13283.2</v>
      </c>
      <c r="O41" s="70" t="s">
        <v>194</v>
      </c>
      <c r="P41" s="71" t="s">
        <v>42</v>
      </c>
    </row>
    <row r="42" spans="1:16" s="17" customFormat="1" ht="30" customHeight="1">
      <c r="A42" s="17" t="s">
        <v>251</v>
      </c>
      <c r="B42" s="1" t="s">
        <v>252</v>
      </c>
      <c r="C42" s="17" t="s">
        <v>180</v>
      </c>
      <c r="D42" s="17" t="s">
        <v>74</v>
      </c>
      <c r="E42" s="65">
        <v>225</v>
      </c>
      <c r="F42" s="65">
        <v>234</v>
      </c>
      <c r="K42" s="68" t="s">
        <v>42</v>
      </c>
      <c r="L42" s="17" t="s">
        <v>181</v>
      </c>
      <c r="M42" s="69">
        <v>225</v>
      </c>
      <c r="N42" s="69">
        <v>234</v>
      </c>
      <c r="O42" s="70" t="s">
        <v>151</v>
      </c>
      <c r="P42" s="71" t="s">
        <v>42</v>
      </c>
    </row>
    <row r="43" spans="1:16" s="17" customFormat="1" ht="30" customHeight="1">
      <c r="A43" s="17" t="s">
        <v>262</v>
      </c>
      <c r="B43" s="1" t="s">
        <v>263</v>
      </c>
      <c r="C43" s="17" t="s">
        <v>48</v>
      </c>
      <c r="D43" s="17" t="s">
        <v>2</v>
      </c>
      <c r="E43" s="65">
        <v>40</v>
      </c>
      <c r="F43" s="65">
        <v>48.4</v>
      </c>
      <c r="K43" s="68">
        <v>2</v>
      </c>
      <c r="L43" s="17" t="s">
        <v>71</v>
      </c>
      <c r="M43" s="69">
        <v>40</v>
      </c>
      <c r="N43" s="69">
        <v>48.4</v>
      </c>
      <c r="O43" s="70" t="s">
        <v>103</v>
      </c>
      <c r="P43" s="71" t="s">
        <v>42</v>
      </c>
    </row>
    <row r="44" spans="1:16" s="17" customFormat="1" ht="30" customHeight="1">
      <c r="A44" s="17" t="s">
        <v>264</v>
      </c>
      <c r="B44" s="1" t="s">
        <v>265</v>
      </c>
      <c r="C44" s="17" t="s">
        <v>48</v>
      </c>
      <c r="D44" s="17" t="s">
        <v>2</v>
      </c>
      <c r="E44" s="65">
        <v>234</v>
      </c>
      <c r="F44" s="65">
        <v>283.14</v>
      </c>
      <c r="K44" s="68">
        <v>2</v>
      </c>
      <c r="L44" s="17" t="s">
        <v>266</v>
      </c>
      <c r="M44" s="69">
        <v>234</v>
      </c>
      <c r="N44" s="69">
        <v>283.14</v>
      </c>
      <c r="O44" s="70" t="s">
        <v>79</v>
      </c>
      <c r="P44" s="71" t="s">
        <v>42</v>
      </c>
    </row>
    <row r="45" spans="1:16" s="17" customFormat="1" ht="30" customHeight="1">
      <c r="A45" s="17" t="s">
        <v>267</v>
      </c>
      <c r="B45" s="1" t="s">
        <v>268</v>
      </c>
      <c r="C45" s="17" t="s">
        <v>48</v>
      </c>
      <c r="D45" s="17" t="s">
        <v>2</v>
      </c>
      <c r="E45" s="65">
        <v>15.6</v>
      </c>
      <c r="F45" s="65">
        <v>18.88</v>
      </c>
      <c r="K45" s="68">
        <v>2</v>
      </c>
      <c r="L45" s="17" t="s">
        <v>70</v>
      </c>
      <c r="M45" s="69">
        <v>15.6</v>
      </c>
      <c r="N45" s="69">
        <v>18.88</v>
      </c>
      <c r="O45" s="70" t="s">
        <v>79</v>
      </c>
      <c r="P45" s="71" t="s">
        <v>42</v>
      </c>
    </row>
    <row r="46" spans="1:16" s="17" customFormat="1" ht="30" customHeight="1">
      <c r="A46" s="17" t="s">
        <v>269</v>
      </c>
      <c r="B46" s="1" t="s">
        <v>270</v>
      </c>
      <c r="C46" s="17" t="s">
        <v>48</v>
      </c>
      <c r="D46" s="17" t="s">
        <v>2</v>
      </c>
      <c r="E46" s="65">
        <v>13.58</v>
      </c>
      <c r="F46" s="65">
        <v>16.43</v>
      </c>
      <c r="K46" s="68">
        <v>2</v>
      </c>
      <c r="L46" s="17" t="s">
        <v>70</v>
      </c>
      <c r="M46" s="69">
        <v>13.58</v>
      </c>
      <c r="N46" s="69">
        <v>16.43</v>
      </c>
      <c r="O46" s="70" t="s">
        <v>79</v>
      </c>
      <c r="P46" s="71" t="s">
        <v>42</v>
      </c>
    </row>
    <row r="47" spans="1:16" s="17" customFormat="1" ht="30" customHeight="1">
      <c r="A47" s="17" t="s">
        <v>271</v>
      </c>
      <c r="B47" s="1" t="s">
        <v>272</v>
      </c>
      <c r="C47" s="17" t="s">
        <v>48</v>
      </c>
      <c r="D47" s="17" t="s">
        <v>2</v>
      </c>
      <c r="E47" s="65">
        <v>1084.43</v>
      </c>
      <c r="F47" s="65">
        <v>1127.81</v>
      </c>
      <c r="K47" s="68">
        <v>1</v>
      </c>
      <c r="L47" s="17" t="s">
        <v>273</v>
      </c>
      <c r="M47" s="69">
        <v>1084.43</v>
      </c>
      <c r="N47" s="69">
        <v>1127.81</v>
      </c>
      <c r="O47" s="70" t="s">
        <v>79</v>
      </c>
      <c r="P47" s="71" t="s">
        <v>42</v>
      </c>
    </row>
    <row r="48" spans="1:16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</sheetData>
  <mergeCells count="2">
    <mergeCell ref="A1:B1"/>
    <mergeCell ref="C1:D1"/>
  </mergeCells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18" zoomScale="80" zoomScaleNormal="80" workbookViewId="0">
      <selection activeCell="L1" sqref="L1:L1048576"/>
    </sheetView>
  </sheetViews>
  <sheetFormatPr baseColWidth="10" defaultRowHeight="15"/>
  <cols>
    <col min="1" max="1" width="20.7109375" customWidth="1"/>
    <col min="2" max="2" width="90.140625" customWidth="1"/>
    <col min="3" max="3" width="25.140625" bestFit="1" customWidth="1"/>
    <col min="4" max="4" width="21.5703125" bestFit="1" customWidth="1"/>
    <col min="5" max="6" width="21.28515625" style="44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style="32" bestFit="1" customWidth="1"/>
    <col min="12" max="12" width="38.28515625" style="16" customWidth="1"/>
    <col min="13" max="13" width="18.85546875" style="44" customWidth="1"/>
    <col min="14" max="14" width="24" style="44" customWidth="1"/>
    <col min="15" max="15" width="18.140625" style="37" customWidth="1"/>
    <col min="16" max="16" width="14" customWidth="1"/>
  </cols>
  <sheetData>
    <row r="1" spans="1:16" ht="18.75">
      <c r="A1" s="87" t="s">
        <v>317</v>
      </c>
      <c r="B1" s="87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5" t="s">
        <v>7</v>
      </c>
      <c r="F7" s="45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3" t="s">
        <v>17</v>
      </c>
      <c r="L7" s="2" t="s">
        <v>4</v>
      </c>
      <c r="M7" s="45" t="s">
        <v>11</v>
      </c>
      <c r="N7" s="45" t="s">
        <v>12</v>
      </c>
      <c r="O7" s="2" t="s">
        <v>9</v>
      </c>
      <c r="P7" s="2" t="s">
        <v>10</v>
      </c>
    </row>
    <row r="8" spans="1:16" s="17" customFormat="1" ht="30" customHeight="1">
      <c r="A8" s="12" t="s">
        <v>145</v>
      </c>
      <c r="B8" s="11" t="s">
        <v>146</v>
      </c>
      <c r="C8" s="12" t="s">
        <v>45</v>
      </c>
      <c r="D8" s="12" t="s">
        <v>2</v>
      </c>
      <c r="E8" s="78">
        <v>99.12</v>
      </c>
      <c r="F8" s="78">
        <v>119.94</v>
      </c>
      <c r="G8" s="12"/>
      <c r="H8" s="12"/>
      <c r="I8" s="79"/>
      <c r="J8" s="12"/>
      <c r="K8" s="12" t="s">
        <v>42</v>
      </c>
      <c r="L8" s="11" t="s">
        <v>47</v>
      </c>
      <c r="M8" s="80">
        <v>99.12</v>
      </c>
      <c r="N8" s="80">
        <v>119.94</v>
      </c>
      <c r="O8" s="42" t="s">
        <v>93</v>
      </c>
      <c r="P8" s="81" t="s">
        <v>42</v>
      </c>
    </row>
    <row r="9" spans="1:16" s="17" customFormat="1" ht="30" customHeight="1">
      <c r="A9" s="12" t="s">
        <v>145</v>
      </c>
      <c r="B9" s="12" t="s">
        <v>146</v>
      </c>
      <c r="C9" s="12" t="s">
        <v>45</v>
      </c>
      <c r="D9" s="12" t="s">
        <v>2</v>
      </c>
      <c r="E9" s="82">
        <v>564.48</v>
      </c>
      <c r="F9" s="82">
        <v>683.02</v>
      </c>
      <c r="G9" s="12"/>
      <c r="H9" s="12"/>
      <c r="I9" s="12"/>
      <c r="J9" s="12"/>
      <c r="K9" s="83" t="s">
        <v>42</v>
      </c>
      <c r="L9" s="11" t="s">
        <v>47</v>
      </c>
      <c r="M9" s="84">
        <v>564.48</v>
      </c>
      <c r="N9" s="84">
        <v>683.02</v>
      </c>
      <c r="O9" s="86" t="s">
        <v>93</v>
      </c>
      <c r="P9" s="85" t="s">
        <v>42</v>
      </c>
    </row>
    <row r="10" spans="1:16" ht="30" customHeight="1">
      <c r="A10" s="12" t="s">
        <v>157</v>
      </c>
      <c r="B10" s="12" t="s">
        <v>158</v>
      </c>
      <c r="C10" s="12" t="s">
        <v>45</v>
      </c>
      <c r="D10" s="12" t="s">
        <v>2</v>
      </c>
      <c r="E10" s="82">
        <v>372</v>
      </c>
      <c r="F10" s="82">
        <v>450.12</v>
      </c>
      <c r="G10" s="12"/>
      <c r="H10" s="12"/>
      <c r="I10" s="12"/>
      <c r="J10" s="12"/>
      <c r="K10" s="83" t="s">
        <v>42</v>
      </c>
      <c r="L10" s="11" t="s">
        <v>49</v>
      </c>
      <c r="M10" s="84">
        <v>372</v>
      </c>
      <c r="N10" s="84">
        <v>450.12</v>
      </c>
      <c r="O10" s="86" t="s">
        <v>159</v>
      </c>
      <c r="P10" s="85" t="s">
        <v>42</v>
      </c>
    </row>
    <row r="11" spans="1:16" ht="30" customHeight="1">
      <c r="A11" s="12" t="s">
        <v>167</v>
      </c>
      <c r="B11" s="12" t="s">
        <v>46</v>
      </c>
      <c r="C11" s="12" t="s">
        <v>45</v>
      </c>
      <c r="D11" s="12" t="s">
        <v>2</v>
      </c>
      <c r="E11" s="82">
        <v>188.16</v>
      </c>
      <c r="F11" s="82">
        <v>227.67</v>
      </c>
      <c r="G11" s="12"/>
      <c r="H11" s="12"/>
      <c r="I11" s="12"/>
      <c r="J11" s="12"/>
      <c r="K11" s="83" t="s">
        <v>42</v>
      </c>
      <c r="L11" s="11" t="s">
        <v>47</v>
      </c>
      <c r="M11" s="84">
        <v>188.16</v>
      </c>
      <c r="N11" s="84">
        <v>227.67</v>
      </c>
      <c r="O11" s="86" t="s">
        <v>93</v>
      </c>
      <c r="P11" s="85" t="s">
        <v>42</v>
      </c>
    </row>
    <row r="12" spans="1:16" ht="30" customHeight="1">
      <c r="A12" s="12" t="s">
        <v>168</v>
      </c>
      <c r="B12" s="12" t="s">
        <v>50</v>
      </c>
      <c r="C12" s="12" t="s">
        <v>45</v>
      </c>
      <c r="D12" s="12" t="s">
        <v>2</v>
      </c>
      <c r="E12" s="82">
        <v>218</v>
      </c>
      <c r="F12" s="82">
        <v>263.77999999999997</v>
      </c>
      <c r="G12" s="12"/>
      <c r="H12" s="12"/>
      <c r="I12" s="12"/>
      <c r="J12" s="12"/>
      <c r="K12" s="83" t="s">
        <v>42</v>
      </c>
      <c r="L12" s="11" t="s">
        <v>49</v>
      </c>
      <c r="M12" s="84">
        <v>218</v>
      </c>
      <c r="N12" s="84">
        <v>263.77999999999997</v>
      </c>
      <c r="O12" s="86" t="s">
        <v>93</v>
      </c>
      <c r="P12" s="85" t="s">
        <v>42</v>
      </c>
    </row>
    <row r="13" spans="1:16" ht="30" customHeight="1">
      <c r="A13" s="12" t="s">
        <v>168</v>
      </c>
      <c r="B13" s="12" t="s">
        <v>50</v>
      </c>
      <c r="C13" s="12" t="s">
        <v>45</v>
      </c>
      <c r="D13" s="12" t="s">
        <v>2</v>
      </c>
      <c r="E13" s="82">
        <v>590.52</v>
      </c>
      <c r="F13" s="82">
        <v>714.53</v>
      </c>
      <c r="G13" s="12"/>
      <c r="H13" s="12"/>
      <c r="I13" s="12"/>
      <c r="J13" s="12"/>
      <c r="K13" s="83" t="s">
        <v>42</v>
      </c>
      <c r="L13" s="11" t="s">
        <v>47</v>
      </c>
      <c r="M13" s="84">
        <v>590.52</v>
      </c>
      <c r="N13" s="84">
        <v>714.53</v>
      </c>
      <c r="O13" s="86" t="s">
        <v>93</v>
      </c>
      <c r="P13" s="85" t="s">
        <v>42</v>
      </c>
    </row>
    <row r="14" spans="1:16" ht="30" customHeight="1">
      <c r="A14" s="12" t="s">
        <v>168</v>
      </c>
      <c r="B14" s="12" t="s">
        <v>50</v>
      </c>
      <c r="C14" s="12" t="s">
        <v>45</v>
      </c>
      <c r="D14" s="12" t="s">
        <v>2</v>
      </c>
      <c r="E14" s="82">
        <v>99.12</v>
      </c>
      <c r="F14" s="82">
        <v>119.94</v>
      </c>
      <c r="G14" s="12"/>
      <c r="H14" s="12"/>
      <c r="I14" s="12"/>
      <c r="J14" s="12"/>
      <c r="K14" s="83" t="s">
        <v>42</v>
      </c>
      <c r="L14" s="11" t="s">
        <v>47</v>
      </c>
      <c r="M14" s="84">
        <v>99.12</v>
      </c>
      <c r="N14" s="84">
        <v>119.94</v>
      </c>
      <c r="O14" s="86" t="s">
        <v>93</v>
      </c>
      <c r="P14" s="85" t="s">
        <v>42</v>
      </c>
    </row>
    <row r="15" spans="1:16" ht="30" customHeight="1">
      <c r="A15" s="12" t="s">
        <v>169</v>
      </c>
      <c r="B15" s="12" t="s">
        <v>46</v>
      </c>
      <c r="C15" s="12" t="s">
        <v>45</v>
      </c>
      <c r="D15" s="12" t="s">
        <v>2</v>
      </c>
      <c r="E15" s="82">
        <v>196.84</v>
      </c>
      <c r="F15" s="82">
        <v>238.18</v>
      </c>
      <c r="G15" s="12"/>
      <c r="H15" s="12"/>
      <c r="I15" s="12"/>
      <c r="J15" s="12"/>
      <c r="K15" s="83" t="s">
        <v>42</v>
      </c>
      <c r="L15" s="11" t="s">
        <v>47</v>
      </c>
      <c r="M15" s="84">
        <v>196.84</v>
      </c>
      <c r="N15" s="84">
        <v>238.18</v>
      </c>
      <c r="O15" s="86" t="s">
        <v>93</v>
      </c>
      <c r="P15" s="85" t="s">
        <v>42</v>
      </c>
    </row>
    <row r="16" spans="1:16" ht="30" customHeight="1">
      <c r="A16" s="12" t="s">
        <v>176</v>
      </c>
      <c r="B16" s="12" t="s">
        <v>50</v>
      </c>
      <c r="C16" s="12" t="s">
        <v>45</v>
      </c>
      <c r="D16" s="12" t="s">
        <v>2</v>
      </c>
      <c r="E16" s="82">
        <v>276.83999999999997</v>
      </c>
      <c r="F16" s="82">
        <v>334.98</v>
      </c>
      <c r="G16" s="12"/>
      <c r="H16" s="12"/>
      <c r="I16" s="12"/>
      <c r="J16" s="12"/>
      <c r="K16" s="83" t="s">
        <v>42</v>
      </c>
      <c r="L16" s="11" t="s">
        <v>47</v>
      </c>
      <c r="M16" s="84">
        <v>276.83999999999997</v>
      </c>
      <c r="N16" s="84">
        <v>334.98</v>
      </c>
      <c r="O16" s="86" t="s">
        <v>177</v>
      </c>
      <c r="P16" s="85" t="s">
        <v>42</v>
      </c>
    </row>
    <row r="17" spans="1:16" ht="30" customHeight="1">
      <c r="A17" s="12" t="s">
        <v>176</v>
      </c>
      <c r="B17" s="12" t="s">
        <v>50</v>
      </c>
      <c r="C17" s="12" t="s">
        <v>45</v>
      </c>
      <c r="D17" s="12" t="s">
        <v>2</v>
      </c>
      <c r="E17" s="82">
        <v>270</v>
      </c>
      <c r="F17" s="82">
        <v>326.7</v>
      </c>
      <c r="G17" s="12"/>
      <c r="H17" s="12"/>
      <c r="I17" s="12"/>
      <c r="J17" s="12"/>
      <c r="K17" s="83" t="s">
        <v>42</v>
      </c>
      <c r="L17" s="11" t="s">
        <v>49</v>
      </c>
      <c r="M17" s="84">
        <v>270</v>
      </c>
      <c r="N17" s="84">
        <v>326.7</v>
      </c>
      <c r="O17" s="86" t="s">
        <v>177</v>
      </c>
      <c r="P17" s="85" t="s">
        <v>42</v>
      </c>
    </row>
    <row r="18" spans="1:16" ht="30" customHeight="1">
      <c r="A18" s="12" t="s">
        <v>176</v>
      </c>
      <c r="B18" s="12" t="s">
        <v>50</v>
      </c>
      <c r="C18" s="12" t="s">
        <v>45</v>
      </c>
      <c r="D18" s="12" t="s">
        <v>2</v>
      </c>
      <c r="E18" s="82">
        <v>99.12</v>
      </c>
      <c r="F18" s="82">
        <v>119.94</v>
      </c>
      <c r="G18" s="12"/>
      <c r="H18" s="12"/>
      <c r="I18" s="12"/>
      <c r="J18" s="12"/>
      <c r="K18" s="83" t="s">
        <v>42</v>
      </c>
      <c r="L18" s="11" t="s">
        <v>47</v>
      </c>
      <c r="M18" s="84">
        <v>99.12</v>
      </c>
      <c r="N18" s="84">
        <v>119.94</v>
      </c>
      <c r="O18" s="86" t="s">
        <v>177</v>
      </c>
      <c r="P18" s="85" t="s">
        <v>42</v>
      </c>
    </row>
    <row r="19" spans="1:16" ht="30" customHeight="1">
      <c r="A19" s="12" t="s">
        <v>190</v>
      </c>
      <c r="B19" s="12" t="s">
        <v>191</v>
      </c>
      <c r="C19" s="12" t="s">
        <v>45</v>
      </c>
      <c r="D19" s="12" t="s">
        <v>2</v>
      </c>
      <c r="E19" s="82">
        <v>1181.04</v>
      </c>
      <c r="F19" s="82">
        <v>1429.06</v>
      </c>
      <c r="G19" s="12"/>
      <c r="H19" s="12"/>
      <c r="I19" s="12"/>
      <c r="J19" s="12"/>
      <c r="K19" s="83" t="s">
        <v>42</v>
      </c>
      <c r="L19" s="11" t="s">
        <v>47</v>
      </c>
      <c r="M19" s="84">
        <v>1181.04</v>
      </c>
      <c r="N19" s="84">
        <v>1429.06</v>
      </c>
      <c r="O19" s="86" t="s">
        <v>172</v>
      </c>
      <c r="P19" s="85" t="s">
        <v>42</v>
      </c>
    </row>
    <row r="20" spans="1:16" ht="30" customHeight="1">
      <c r="A20" s="12" t="s">
        <v>233</v>
      </c>
      <c r="B20" s="12" t="s">
        <v>234</v>
      </c>
      <c r="C20" s="12" t="s">
        <v>45</v>
      </c>
      <c r="D20" s="12" t="s">
        <v>2</v>
      </c>
      <c r="E20" s="82">
        <v>1199.52</v>
      </c>
      <c r="F20" s="82">
        <v>1451.42</v>
      </c>
      <c r="G20" s="12"/>
      <c r="H20" s="12"/>
      <c r="I20" s="12"/>
      <c r="J20" s="12"/>
      <c r="K20" s="83" t="s">
        <v>42</v>
      </c>
      <c r="L20" s="11" t="s">
        <v>54</v>
      </c>
      <c r="M20" s="84">
        <v>1199.52</v>
      </c>
      <c r="N20" s="84">
        <v>1451.42</v>
      </c>
      <c r="O20" s="86" t="s">
        <v>172</v>
      </c>
      <c r="P20" s="85" t="s">
        <v>42</v>
      </c>
    </row>
    <row r="21" spans="1:16" ht="30" customHeight="1">
      <c r="A21" s="12" t="s">
        <v>253</v>
      </c>
      <c r="B21" s="12" t="s">
        <v>254</v>
      </c>
      <c r="C21" s="12" t="s">
        <v>45</v>
      </c>
      <c r="D21" s="12" t="s">
        <v>2</v>
      </c>
      <c r="E21" s="82">
        <v>4397.2</v>
      </c>
      <c r="F21" s="82">
        <v>5320.61</v>
      </c>
      <c r="G21" s="12"/>
      <c r="H21" s="12"/>
      <c r="I21" s="12"/>
      <c r="J21" s="12"/>
      <c r="K21" s="83" t="s">
        <v>42</v>
      </c>
      <c r="L21" s="11" t="s">
        <v>255</v>
      </c>
      <c r="M21" s="84">
        <v>4397.2</v>
      </c>
      <c r="N21" s="84">
        <v>5320.61</v>
      </c>
      <c r="O21" s="86" t="s">
        <v>113</v>
      </c>
      <c r="P21" s="85" t="s">
        <v>42</v>
      </c>
    </row>
    <row r="22" spans="1:16" ht="30" customHeight="1">
      <c r="A22" s="12" t="s">
        <v>256</v>
      </c>
      <c r="B22" s="12" t="s">
        <v>257</v>
      </c>
      <c r="C22" s="12" t="s">
        <v>45</v>
      </c>
      <c r="D22" s="12" t="s">
        <v>2</v>
      </c>
      <c r="E22" s="82">
        <v>4105.8999999999996</v>
      </c>
      <c r="F22" s="82">
        <v>4968.1400000000003</v>
      </c>
      <c r="G22" s="12"/>
      <c r="H22" s="12"/>
      <c r="I22" s="12"/>
      <c r="J22" s="12"/>
      <c r="K22" s="83" t="s">
        <v>42</v>
      </c>
      <c r="L22" s="11" t="s">
        <v>258</v>
      </c>
      <c r="M22" s="84">
        <v>4105.8999999999996</v>
      </c>
      <c r="N22" s="84">
        <v>4968.1400000000003</v>
      </c>
      <c r="O22" s="86" t="s">
        <v>113</v>
      </c>
      <c r="P22" s="85" t="s">
        <v>42</v>
      </c>
    </row>
    <row r="23" spans="1:16" ht="30" customHeight="1">
      <c r="A23" s="12" t="s">
        <v>259</v>
      </c>
      <c r="B23" s="12" t="s">
        <v>260</v>
      </c>
      <c r="C23" s="12" t="s">
        <v>45</v>
      </c>
      <c r="D23" s="12" t="s">
        <v>2</v>
      </c>
      <c r="E23" s="82">
        <v>17743.34</v>
      </c>
      <c r="F23" s="82">
        <v>21469.439999999999</v>
      </c>
      <c r="G23" s="12"/>
      <c r="H23" s="12"/>
      <c r="I23" s="12"/>
      <c r="J23" s="12"/>
      <c r="K23" s="83" t="s">
        <v>42</v>
      </c>
      <c r="L23" s="11" t="s">
        <v>261</v>
      </c>
      <c r="M23" s="84">
        <v>17743.34</v>
      </c>
      <c r="N23" s="84">
        <v>21469.439999999999</v>
      </c>
      <c r="O23" s="86" t="s">
        <v>113</v>
      </c>
      <c r="P23" s="85" t="s">
        <v>42</v>
      </c>
    </row>
    <row r="24" spans="1:16" ht="30" customHeight="1">
      <c r="A24" s="12" t="s">
        <v>329</v>
      </c>
      <c r="B24" s="12" t="s">
        <v>328</v>
      </c>
      <c r="C24" s="12" t="s">
        <v>45</v>
      </c>
      <c r="D24" s="12" t="s">
        <v>3</v>
      </c>
      <c r="E24" s="82">
        <v>7960090.9000000004</v>
      </c>
      <c r="F24" s="82">
        <v>9631709.9800000004</v>
      </c>
      <c r="G24" s="12"/>
      <c r="H24" s="12"/>
      <c r="I24" s="12"/>
      <c r="J24" s="12"/>
      <c r="K24" s="83" t="s">
        <v>42</v>
      </c>
      <c r="L24" s="11" t="s">
        <v>226</v>
      </c>
      <c r="M24" s="84">
        <v>7960090.9000000004</v>
      </c>
      <c r="N24" s="84">
        <v>9631709.9800000004</v>
      </c>
      <c r="O24" s="86" t="s">
        <v>144</v>
      </c>
      <c r="P24" s="85">
        <v>24</v>
      </c>
    </row>
    <row r="25" spans="1:16" ht="30" customHeight="1"/>
    <row r="26" spans="1:16" ht="30" customHeight="1"/>
    <row r="27" spans="1:16" ht="30" customHeight="1"/>
    <row r="28" spans="1:16" ht="30" customHeight="1"/>
    <row r="29" spans="1:16" ht="30" customHeight="1"/>
    <row r="30" spans="1:16" ht="30" customHeight="1"/>
    <row r="31" spans="1:16" ht="30" customHeight="1"/>
    <row r="32" spans="1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87" t="s">
        <v>318</v>
      </c>
      <c r="B1" s="87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56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style="44" bestFit="1" customWidth="1"/>
    <col min="8" max="8" width="21.42578125" style="44" bestFit="1" customWidth="1"/>
    <col min="9" max="9" width="19.28515625" customWidth="1"/>
  </cols>
  <sheetData>
    <row r="1" spans="1:9" ht="18.75">
      <c r="A1" s="87" t="s">
        <v>319</v>
      </c>
      <c r="B1" s="87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45" t="s">
        <v>29</v>
      </c>
      <c r="H7" s="45" t="s">
        <v>30</v>
      </c>
      <c r="I7" s="2" t="s">
        <v>31</v>
      </c>
    </row>
    <row r="8" spans="1:9" ht="30" customHeight="1">
      <c r="A8" s="1"/>
      <c r="B8" s="1"/>
      <c r="C8" s="1"/>
      <c r="D8" s="1"/>
      <c r="E8" s="1"/>
      <c r="F8" s="1"/>
      <c r="G8" s="51"/>
      <c r="H8" s="51"/>
      <c r="I8" s="1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92.28515625" style="16" customWidth="1"/>
    <col min="3" max="3" width="19.28515625" style="50" customWidth="1"/>
    <col min="4" max="4" width="21.5703125" bestFit="1" customWidth="1"/>
    <col min="5" max="5" width="21.28515625" customWidth="1"/>
    <col min="6" max="6" width="21.28515625" style="16" customWidth="1"/>
    <col min="7" max="7" width="20.7109375" style="48" bestFit="1" customWidth="1"/>
    <col min="8" max="8" width="20.5703125" style="48" bestFit="1" customWidth="1"/>
    <col min="9" max="9" width="14.5703125" customWidth="1"/>
  </cols>
  <sheetData>
    <row r="1" spans="1:9" ht="18.75">
      <c r="A1" s="87" t="s">
        <v>320</v>
      </c>
      <c r="B1" s="87"/>
    </row>
    <row r="7" spans="1:9" s="2" customFormat="1" ht="30" customHeight="1">
      <c r="A7" s="2" t="s">
        <v>0</v>
      </c>
      <c r="B7" s="2" t="s">
        <v>1</v>
      </c>
      <c r="C7" s="1" t="s">
        <v>5</v>
      </c>
      <c r="D7" s="2" t="s">
        <v>28</v>
      </c>
      <c r="E7" s="2" t="s">
        <v>6</v>
      </c>
      <c r="F7" s="2" t="s">
        <v>4</v>
      </c>
      <c r="G7" s="49" t="s">
        <v>32</v>
      </c>
      <c r="H7" s="49" t="s">
        <v>33</v>
      </c>
      <c r="I7" s="2" t="s">
        <v>34</v>
      </c>
    </row>
    <row r="8" spans="1:9" ht="30" customHeight="1">
      <c r="A8" s="17" t="s">
        <v>274</v>
      </c>
      <c r="B8" s="1" t="s">
        <v>275</v>
      </c>
      <c r="C8" s="17" t="s">
        <v>52</v>
      </c>
      <c r="D8" s="40" t="s">
        <v>276</v>
      </c>
      <c r="E8" s="40" t="s">
        <v>3</v>
      </c>
      <c r="F8" s="1" t="s">
        <v>277</v>
      </c>
      <c r="G8" s="46">
        <v>50000</v>
      </c>
      <c r="H8" s="46">
        <v>55000</v>
      </c>
      <c r="I8" s="17" t="s">
        <v>149</v>
      </c>
    </row>
    <row r="9" spans="1:9" ht="30" customHeight="1">
      <c r="A9" s="17" t="s">
        <v>278</v>
      </c>
      <c r="B9" s="1" t="s">
        <v>279</v>
      </c>
      <c r="C9" s="17" t="s">
        <v>52</v>
      </c>
      <c r="D9" s="40" t="s">
        <v>280</v>
      </c>
      <c r="E9" s="40" t="s">
        <v>3</v>
      </c>
      <c r="F9" s="1" t="s">
        <v>281</v>
      </c>
      <c r="G9" s="46">
        <v>493920</v>
      </c>
      <c r="H9" s="46">
        <v>597643.19999999995</v>
      </c>
      <c r="I9" s="17" t="s">
        <v>282</v>
      </c>
    </row>
    <row r="10" spans="1:9" ht="30">
      <c r="A10" s="17" t="s">
        <v>283</v>
      </c>
      <c r="B10" s="1" t="s">
        <v>284</v>
      </c>
      <c r="C10" s="1" t="s">
        <v>52</v>
      </c>
      <c r="D10" s="2" t="s">
        <v>285</v>
      </c>
      <c r="E10" s="3" t="s">
        <v>3</v>
      </c>
      <c r="F10" s="61" t="s">
        <v>286</v>
      </c>
      <c r="G10" s="46">
        <v>206496</v>
      </c>
      <c r="H10" s="46">
        <v>249860.16</v>
      </c>
      <c r="I10" s="4" t="s">
        <v>287</v>
      </c>
    </row>
    <row r="11" spans="1:9" ht="30">
      <c r="A11" s="17" t="s">
        <v>288</v>
      </c>
      <c r="B11" s="1" t="s">
        <v>289</v>
      </c>
      <c r="C11" s="1" t="s">
        <v>52</v>
      </c>
      <c r="D11" s="2" t="s">
        <v>290</v>
      </c>
      <c r="E11" s="3" t="s">
        <v>3</v>
      </c>
      <c r="F11" s="61" t="s">
        <v>291</v>
      </c>
      <c r="G11" s="46">
        <v>49500</v>
      </c>
      <c r="H11" s="46">
        <v>59895</v>
      </c>
      <c r="I11" s="4" t="s">
        <v>156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20.5703125" bestFit="1" customWidth="1"/>
    <col min="9" max="9" width="17.42578125" customWidth="1"/>
  </cols>
  <sheetData>
    <row r="1" spans="1:9" ht="18.75">
      <c r="A1" s="87" t="s">
        <v>321</v>
      </c>
      <c r="B1" s="87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32</v>
      </c>
      <c r="H7" s="2" t="s">
        <v>33</v>
      </c>
      <c r="I7" s="2" t="s">
        <v>34</v>
      </c>
    </row>
    <row r="8" spans="1:9" ht="30" customHeight="1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3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bestFit="1" customWidth="1"/>
    <col min="8" max="8" width="20.5703125" bestFit="1" customWidth="1"/>
    <col min="9" max="9" width="17.42578125" customWidth="1"/>
  </cols>
  <sheetData>
    <row r="1" spans="1:9" ht="18.75">
      <c r="A1" s="87" t="s">
        <v>322</v>
      </c>
      <c r="B1" s="87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35</v>
      </c>
      <c r="H7" s="2" t="s">
        <v>36</v>
      </c>
      <c r="I7" s="2" t="s">
        <v>37</v>
      </c>
    </row>
    <row r="8" spans="1:9" ht="30" customHeight="1">
      <c r="A8" s="1"/>
      <c r="B8" s="1"/>
      <c r="C8" s="2"/>
      <c r="D8" s="2"/>
      <c r="E8" s="3"/>
      <c r="F8" s="3"/>
      <c r="G8" s="14"/>
      <c r="H8" s="14"/>
      <c r="I8" s="4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81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="80" zoomScaleNormal="80" workbookViewId="0">
      <selection sqref="A1:B1"/>
    </sheetView>
  </sheetViews>
  <sheetFormatPr baseColWidth="10" defaultRowHeight="15"/>
  <cols>
    <col min="1" max="1" width="18" bestFit="1" customWidth="1"/>
    <col min="2" max="2" width="86.7109375" customWidth="1"/>
    <col min="3" max="3" width="22" customWidth="1"/>
    <col min="4" max="4" width="21.5703125" bestFit="1" customWidth="1"/>
    <col min="5" max="5" width="21.7109375" style="16" customWidth="1"/>
    <col min="6" max="6" width="22.85546875" style="16" customWidth="1"/>
    <col min="7" max="7" width="18.5703125" style="17" bestFit="1" customWidth="1"/>
  </cols>
  <sheetData>
    <row r="1" spans="1:7" ht="18.75">
      <c r="A1" s="87" t="s">
        <v>323</v>
      </c>
      <c r="B1" s="87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38</v>
      </c>
    </row>
    <row r="8" spans="1:7" ht="30" customHeight="1">
      <c r="A8" s="1" t="s">
        <v>292</v>
      </c>
      <c r="B8" s="1" t="s">
        <v>293</v>
      </c>
      <c r="C8" s="2" t="s">
        <v>75</v>
      </c>
      <c r="D8" s="2" t="s">
        <v>294</v>
      </c>
      <c r="E8" s="3" t="s">
        <v>3</v>
      </c>
      <c r="F8" s="3" t="s">
        <v>295</v>
      </c>
      <c r="G8" s="4" t="s">
        <v>296</v>
      </c>
    </row>
    <row r="9" spans="1:7" ht="30" customHeight="1">
      <c r="A9" s="1" t="s">
        <v>297</v>
      </c>
      <c r="B9" s="1" t="s">
        <v>298</v>
      </c>
      <c r="C9" s="2" t="s">
        <v>75</v>
      </c>
      <c r="D9" s="2" t="s">
        <v>299</v>
      </c>
      <c r="E9" s="3" t="s">
        <v>3</v>
      </c>
      <c r="F9" s="3" t="s">
        <v>300</v>
      </c>
      <c r="G9" s="4" t="s">
        <v>149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8" scale="97" fitToHeight="0" orientation="landscape" r:id="rId1"/>
  <headerFooter>
    <oddHeader>&amp;L&amp;"-,Negrita"RESUMEN TRIMESTRAL CONTRATOS SERVICIO DE CONTRATACIÓN 4/T/2019</oddHeader>
    <oddFooter>&amp;RPág.: &amp;P  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AVARIA PALMA - MARÍA TERESA</cp:lastModifiedBy>
  <cp:lastPrinted>2020-01-31T07:33:08Z</cp:lastPrinted>
  <dcterms:created xsi:type="dcterms:W3CDTF">2015-09-14T06:29:04Z</dcterms:created>
  <dcterms:modified xsi:type="dcterms:W3CDTF">2020-09-30T08:01:55Z</dcterms:modified>
</cp:coreProperties>
</file>