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02 Proy\01. Transparencia\PR-25 Implantación del Portal del Transparencia DIVAL\PORTAL DIVAL\DOCUMENTOS SUBIDOS\4. CONTRATOS SUBVS CONVS\1. Contractes\Contratación y Sum\2019\2019 3er trimestre\"/>
    </mc:Choice>
  </mc:AlternateContent>
  <bookViews>
    <workbookView xWindow="0" yWindow="0" windowWidth="24000" windowHeight="9735"/>
  </bookViews>
  <sheets>
    <sheet name="ContratosAdjudicados" sheetId="2" r:id="rId1"/>
    <sheet name="2. Contratos menores" sheetId="26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</sheets>
  <definedNames>
    <definedName name="_xlnm.Print_Titles" localSheetId="0">ContratosAdjudicados!$7:$7</definedName>
  </definedNames>
  <calcPr calcId="152511"/>
</workbook>
</file>

<file path=xl/calcChain.xml><?xml version="1.0" encoding="utf-8"?>
<calcChain xmlns="http://schemas.openxmlformats.org/spreadsheetml/2006/main">
  <c r="C82" i="2" l="1"/>
  <c r="C81" i="2"/>
  <c r="C80" i="2"/>
  <c r="C79" i="2"/>
  <c r="C78" i="2"/>
  <c r="C77" i="2"/>
  <c r="C76" i="2"/>
  <c r="C74" i="2"/>
  <c r="C73" i="2"/>
  <c r="C75" i="2"/>
  <c r="D7" i="22" l="1"/>
  <c r="C83" i="2" l="1"/>
  <c r="D75" i="2" s="1"/>
  <c r="D9" i="22"/>
  <c r="D8" i="22"/>
  <c r="D74" i="2" l="1"/>
  <c r="F8" i="22"/>
  <c r="F9" i="22"/>
  <c r="D16" i="22" l="1"/>
  <c r="F16" i="22" s="1"/>
  <c r="D15" i="22"/>
  <c r="F15" i="22" s="1"/>
  <c r="D13" i="22"/>
  <c r="F13" i="22" s="1"/>
  <c r="D11" i="22"/>
  <c r="F11" i="22" s="1"/>
  <c r="N71" i="2"/>
  <c r="D12" i="22" l="1"/>
  <c r="F12" i="22" s="1"/>
  <c r="F7" i="22"/>
  <c r="D10" i="22"/>
  <c r="F10" i="22" s="1"/>
  <c r="D14" i="22"/>
  <c r="F14" i="22" s="1"/>
  <c r="D78" i="2" l="1"/>
  <c r="D77" i="2"/>
  <c r="D80" i="2"/>
  <c r="D82" i="2"/>
  <c r="D79" i="2"/>
  <c r="D76" i="2"/>
  <c r="D73" i="2"/>
  <c r="D83" i="2"/>
  <c r="D81" i="2"/>
  <c r="D17" i="22"/>
  <c r="E15" i="22" l="1"/>
  <c r="G15" i="22" s="1"/>
  <c r="E9" i="22"/>
  <c r="G9" i="22" s="1"/>
  <c r="E8" i="22"/>
  <c r="G8" i="22" s="1"/>
  <c r="E12" i="22"/>
  <c r="G12" i="22" s="1"/>
  <c r="E7" i="22"/>
  <c r="G7" i="22" s="1"/>
  <c r="E14" i="22"/>
  <c r="G14" i="22" s="1"/>
  <c r="E10" i="22"/>
  <c r="G10" i="22" s="1"/>
  <c r="E16" i="22"/>
  <c r="G16" i="22" s="1"/>
  <c r="F17" i="22"/>
  <c r="E13" i="22"/>
  <c r="G13" i="22" s="1"/>
  <c r="E11" i="22"/>
  <c r="G11" i="22" s="1"/>
</calcChain>
</file>

<file path=xl/sharedStrings.xml><?xml version="1.0" encoding="utf-8"?>
<sst xmlns="http://schemas.openxmlformats.org/spreadsheetml/2006/main" count="1119" uniqueCount="294">
  <si>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</si>
  <si>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</si>
  <si>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</si>
  <si>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</si>
  <si>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</si>
  <si>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</si>
  <si>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</si>
  <si>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</si>
  <si>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</si>
  <si>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</si>
  <si>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</si>
  <si>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</si>
  <si>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</si>
  <si>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</si>
  <si>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</si>
  <si>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</si>
  <si>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</si>
  <si>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</si>
  <si>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</si>
  <si>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</si>
  <si>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</si>
  <si>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</si>
  <si>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</si>
  <si>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</si>
  <si>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</si>
  <si>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</si>
  <si>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</si>
  <si>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</si>
  <si>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</si>
  <si>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</si>
  <si>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</si>
  <si>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</si>
  <si>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</si>
  <si>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</si>
  <si>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</si>
  <si>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</si>
  <si>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</si>
  <si>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</si>
  <si>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</si>
  <si>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</si>
  <si>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</si>
  <si>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</si>
  <si>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/>
  </si>
  <si>
    <t>DIFERENCIA</t>
  </si>
  <si>
    <t>DERIVADO ACUERDO MARCO</t>
  </si>
  <si>
    <t>Derivado acuerdo marco</t>
  </si>
  <si>
    <t>ADQUISICIÓN DE UNA SILLA (ACUERDO MARCO)</t>
  </si>
  <si>
    <t>Impacto Valencia S.L. (Integral)</t>
  </si>
  <si>
    <t>Adjudicación directa</t>
  </si>
  <si>
    <t>Pallardo, S.A.</t>
  </si>
  <si>
    <t>ADQUISICIÓN DIVERSO MOBILIARIO (ACUERDO MARCO)</t>
  </si>
  <si>
    <t>ANTONIO MARTINEZ GALLEGO</t>
  </si>
  <si>
    <t>Imprenta Papeleria Ramirez, S.L.</t>
  </si>
  <si>
    <t>Prórroga</t>
  </si>
  <si>
    <t>ADJUDICACIÓN CENTRALIZADA</t>
  </si>
  <si>
    <t>Office Depot,S.L</t>
  </si>
  <si>
    <t>Abierto simplificado</t>
  </si>
  <si>
    <t>El Corte Ingles S.A.</t>
  </si>
  <si>
    <t>ADQUISICIÓN DE DIVERSO MOBILIARIO (ACUERDO MARCO)</t>
  </si>
  <si>
    <t xml:space="preserve"> DERIVADO ACUERDO MARCO</t>
  </si>
  <si>
    <t>Abierto supersimplificado</t>
  </si>
  <si>
    <t>LIBROS TIRANT LO BLANCH, S.L.U</t>
  </si>
  <si>
    <t>CEPSA, SAU</t>
  </si>
  <si>
    <t>OFISTIL SUMINISTRES S.L.</t>
  </si>
  <si>
    <t>Abierto ordinario</t>
  </si>
  <si>
    <t>ABIERTO SUPERSIMPLIFICADO</t>
  </si>
  <si>
    <t>ABIERTO SIMPLIFICADO</t>
  </si>
  <si>
    <t>06/05/19</t>
  </si>
  <si>
    <t>A - Obras</t>
  </si>
  <si>
    <t>25/06/19</t>
  </si>
  <si>
    <t>Z1 - Contratos Patrimoniales</t>
  </si>
  <si>
    <t>21/05/19</t>
  </si>
  <si>
    <t>Adjudicación centralizada</t>
  </si>
  <si>
    <t>08/05/19</t>
  </si>
  <si>
    <t>81/19/RCF</t>
  </si>
  <si>
    <t>SUMINISTRO GASOLEO DERIVADO ACUERDO MARCO ENTRE LA DIPUTACIÓN DE VALENCIA Y CEPSA SAU PARA EL SUMINISTRO DE CARBURANTE PARA VEHICULOS Y CALEFACCIÓN DE LA ESCUELA DE CAPATACES AGRÍCOLAS DE CATARROJA (SERVICIO DE BIENESTAR SOCIAL, EDUCACIÓN, JUVENTUD, DEPORTES E IGUALDAD)(6/14/CECOM)</t>
  </si>
  <si>
    <t>82/19/RG</t>
  </si>
  <si>
    <t>ADQUISICIÓN 20 LIBROS DE FIRMAS PARA EL MUSEO DE PREHISTORIA</t>
  </si>
  <si>
    <t>03/06/19</t>
  </si>
  <si>
    <t>ABRIL 2019- JUNIO 2019</t>
  </si>
  <si>
    <t>1. CONTRATOS ADJUDICADOS (ABRIL 2019  - JUNIO 2019)</t>
  </si>
  <si>
    <t>296/18/AC</t>
  </si>
  <si>
    <t xml:space="preserve">ACUERDO MARCO PARA EL SUMINISTRO DE "MATERIAL DE OFICINA NO INVENTARIABLE  Y MÁQUINAS DE OFICINA PARA LA DIPUTACIÓN DE VALENCIA" </t>
  </si>
  <si>
    <t>03/05/19</t>
  </si>
  <si>
    <t>14/08/19</t>
  </si>
  <si>
    <t>551/18/JV</t>
  </si>
  <si>
    <t>UTILIZACIÓN DEL LOCAL DESTINADO A LA PRESTACIÓN DEL SERVICIO DE CAFETERÍA DEL MUSEO VALENCIANO DE LA ILUSTRACIÓN Y DE LA MODERNIDAD -MuVIM</t>
  </si>
  <si>
    <t>26/04/19</t>
  </si>
  <si>
    <t>AMPLIANDO LIMITES, SL</t>
  </si>
  <si>
    <t>11/09/19</t>
  </si>
  <si>
    <t>392/18/ELL</t>
  </si>
  <si>
    <t>ARRENDAMIENTO DE UN LOCAL CON DESTINO A LAS OFICINAS DE GESTIÓN TRIBUTARIA  EN LA CIUDAD DE VALENCIA</t>
  </si>
  <si>
    <t>15/03/19</t>
  </si>
  <si>
    <t>MANET INVERSIONES SL</t>
  </si>
  <si>
    <t>24/07/19</t>
  </si>
  <si>
    <t>2/19/BC</t>
  </si>
  <si>
    <t>PRESTACION DEL SERVICIO DE COMEDOR DEL "CENTRO OCUPACIONAL" DE LA DIPUTACION DE VALENCIA, DE ACUERDO CON EL CALENDARIO ESCOLAR FIJADO POR LA CONSELLERIA DE EDUCACION.</t>
  </si>
  <si>
    <t>10/05/19</t>
  </si>
  <si>
    <t>CATERING LA HACIENDA, SL</t>
  </si>
  <si>
    <t>16/07/19</t>
  </si>
  <si>
    <t>9/19/RCF</t>
  </si>
  <si>
    <t>Computer Aided Elearning S.A.</t>
  </si>
  <si>
    <t>12/08/19</t>
  </si>
  <si>
    <t>45/19/SVF</t>
  </si>
  <si>
    <t>OBRAS DE SUSTITUCIÓN DE CUBIERTA EN LA ESCUELA DE CAPATACES AGRÍCOLAS DE CATARROJA</t>
  </si>
  <si>
    <t>06/06/19</t>
  </si>
  <si>
    <t>IMBESTEN GESTIÓN INTEGRAL DE OBRAS Y SERVICIOS, SL</t>
  </si>
  <si>
    <t>16/08/19</t>
  </si>
  <si>
    <t>110/19/RG</t>
  </si>
  <si>
    <t>ADQUISICIÓN CONSUMIBLES INFORMÁTICOS PARA LA DIPUTACIÓN</t>
  </si>
  <si>
    <t>26/08/19</t>
  </si>
  <si>
    <t>112/19/AC</t>
  </si>
  <si>
    <t>ADQUISICIÓN DE UNA MESA (ACUERDO MARCO)</t>
  </si>
  <si>
    <t>05/07/19</t>
  </si>
  <si>
    <t>120/19/AC</t>
  </si>
  <si>
    <t>ADQUISICIÓN DIVERSOS SUMINISTROS MÉDICOS</t>
  </si>
  <si>
    <t>Reimedical S.L.</t>
  </si>
  <si>
    <t>02/08/19</t>
  </si>
  <si>
    <t>123/19/AC</t>
  </si>
  <si>
    <t>DIVERSO MOBILIARIO PARA EL "RINCÓN DE LA LECTURA"</t>
  </si>
  <si>
    <t>127/19/AC</t>
  </si>
  <si>
    <t>ADQUISICIÓN DE DOS LINTERNAS MÉDICAS</t>
  </si>
  <si>
    <t>130/19/AM</t>
  </si>
  <si>
    <t>REALIZACION DE AUDITORIAS TANTO DE CUMPLIMIENTO DE LA LEGALIDAD COMO AUDITORIAS OPERATIVAS DE DIVALTERRA (2018-2019)</t>
  </si>
  <si>
    <t>DULA AUDITORES, SLP</t>
  </si>
  <si>
    <t>13/08/19</t>
  </si>
  <si>
    <t>135/19/RG</t>
  </si>
  <si>
    <t>VESTUARIO LABORAL Y EPI LOTE I ACUERDO MARCO - PEDIDO CI-03/2019</t>
  </si>
  <si>
    <t>137/19/RG</t>
  </si>
  <si>
    <t>VESTUARIO LABORAL Y EPI LOTE III DERIVADO DE ACUERDO MARCO - PEDIDO M-01/2019</t>
  </si>
  <si>
    <t>Metalco S.A.</t>
  </si>
  <si>
    <t>138/19/AC</t>
  </si>
  <si>
    <t>ADQUISICIÓN DE UN ARMARIO METÁLICO</t>
  </si>
  <si>
    <t>ACIERTOS VALENCIA, SA</t>
  </si>
  <si>
    <t>142/19/AC</t>
  </si>
  <si>
    <t>26/07/19</t>
  </si>
  <si>
    <t>144/19/AM</t>
  </si>
  <si>
    <t>ADQUISICION DE 6 VEHÍCLOS + 3 BATERIAS (3 HÍBRIDOS DE GASOLINA Y 3 ELÉCTRICOS) A TRAVÉS DEL SISTEMA DE ADQUISICIÓN CENTRALIZADA DE LA DGRC</t>
  </si>
  <si>
    <t>Ford España S.A.</t>
  </si>
  <si>
    <t>04/07/19</t>
  </si>
  <si>
    <t>Nissan  Motor España S.A.</t>
  </si>
  <si>
    <t>156/19/AC</t>
  </si>
  <si>
    <t>ADQUISICIÓN DE DOS VITRINAS</t>
  </si>
  <si>
    <t>Estarmovil, S.A.</t>
  </si>
  <si>
    <t>157/19/RG</t>
  </si>
  <si>
    <t>ADQUISICIÓN DE UN LIBRO SOBRE EL RÉGIMEN DE INCOMPATIBILIDADES DE LOS EMPLEADOS PÚBLICOS PARA EL VICESECRETARIO</t>
  </si>
  <si>
    <t>160/19/AC</t>
  </si>
  <si>
    <t>ADQUISICIÓN DE UN GESTOR DE TURNOS PARA LA OFICINA DE GESTIÓN TRIBUTARIA DE XATIVA</t>
  </si>
  <si>
    <t>Idm Sistemas De Comunicación</t>
  </si>
  <si>
    <t>28/08/19</t>
  </si>
  <si>
    <t>162/19/AC</t>
  </si>
  <si>
    <t>ADQUISICIÓN UNA SILLA (ACUERDO MARCO)</t>
  </si>
  <si>
    <t>07/08/19</t>
  </si>
  <si>
    <t>163/19/AC</t>
  </si>
  <si>
    <t>165/19/AC</t>
  </si>
  <si>
    <t>168/19/AC</t>
  </si>
  <si>
    <t>ADQUISICIÓN UNA LIBRERÍA (ACUERDO MARCO)</t>
  </si>
  <si>
    <t>170/19/RG</t>
  </si>
  <si>
    <t>ADQUISICIÓN CONSUMIBLES INFORMÁTICOS PARA COMUNICACIÓN Y RELACIONES EXTERIORES</t>
  </si>
  <si>
    <t>PAPELERIA Y MATERIAL DE OFICINA JCR S.L.</t>
  </si>
  <si>
    <t>171/19/AC</t>
  </si>
  <si>
    <t>173/19/AC</t>
  </si>
  <si>
    <t>179/19/RG</t>
  </si>
  <si>
    <t>ADQUISICIÓN MATERIAL DE OFICINA PARA EL SERVICIO DE CULTURA</t>
  </si>
  <si>
    <t>ALB EL ARTE S.L.</t>
  </si>
  <si>
    <t>180/19/RG</t>
  </si>
  <si>
    <t>ENCUADERNACIÓN RESOLUCIONES DE PRESIDENCIA 2015 y 2016</t>
  </si>
  <si>
    <t>ENCUADERNACIONES FELPCO COOP.VAL</t>
  </si>
  <si>
    <t>02/07/19</t>
  </si>
  <si>
    <t>182/19/AC</t>
  </si>
  <si>
    <t>186/19/AC</t>
  </si>
  <si>
    <t>187/19/RG</t>
  </si>
  <si>
    <t>MATERIAL DE OFICINA PARA INCLUSIÓN SOCIAL</t>
  </si>
  <si>
    <t>INFOPRODUCTS SL</t>
  </si>
  <si>
    <t>188/19/RG</t>
  </si>
  <si>
    <t>ADQUISICIÓN MATERIAL DE OFICINA PARA VARIOS SERVICIOS DE LA DIPUTACIÓN</t>
  </si>
  <si>
    <t>05/09/19</t>
  </si>
  <si>
    <t>189/19/RG</t>
  </si>
  <si>
    <t>191/19/RG</t>
  </si>
  <si>
    <t>ADQUISICIÓN MATERIAL DE OFICINA PARA GESTIÓN TRIBUTARIA</t>
  </si>
  <si>
    <t>194/19/RG</t>
  </si>
  <si>
    <t>ADQUISICIÓN DE MATERIAL DE OFICINA PARA VARIOS SERVICIOS</t>
  </si>
  <si>
    <t>196/19/AC</t>
  </si>
  <si>
    <t>200/19/AC</t>
  </si>
  <si>
    <t>ADQUISICIÓN DE UN TENSIOMETRO</t>
  </si>
  <si>
    <t>204/19/AC</t>
  </si>
  <si>
    <t>ADQUISICIÓN DE 36 SILLAS PLEGABLES</t>
  </si>
  <si>
    <t>27/08/19</t>
  </si>
  <si>
    <t>205/19/AC</t>
  </si>
  <si>
    <t>206/19/RG</t>
  </si>
  <si>
    <t>ADQUISICIÓN DE MATERIAL DE OFICINA PARA LA IAM</t>
  </si>
  <si>
    <t>207/19/RG</t>
  </si>
  <si>
    <t>ADQUISICIÓN MATERIAL DE OFICINA PARA DIVERSOS SERVICIOS DE LA CORPORACIÓN</t>
  </si>
  <si>
    <t>208/19/RG</t>
  </si>
  <si>
    <t>MATERIAL DE OFICINA DERIVADO DEL ACUERDO MARCO MES DE JUNIO OFFICE DEPOT</t>
  </si>
  <si>
    <t>213/19/AC</t>
  </si>
  <si>
    <t>216/19/RG</t>
  </si>
  <si>
    <t>ADQUISICIÓN DE MATERIAL DE OFICINA PARA LA CORPORACIÓN</t>
  </si>
  <si>
    <t>06/09/19</t>
  </si>
  <si>
    <t>217/19/RG</t>
  </si>
  <si>
    <t>ADQUISICIÓN CONSUMIBLES INFORMÁTICOS</t>
  </si>
  <si>
    <t>224/19/RG</t>
  </si>
  <si>
    <t>ADQUISICIÓN MATERIAL DE OFICINA PARA LA DIPUTACIÓN</t>
  </si>
  <si>
    <t>229/19/RG</t>
  </si>
  <si>
    <t>MATERIAL DE OFICINA DENTRO DEL ACUERDO MARCO MES DE JULIO - OFFICE DEPOT</t>
  </si>
  <si>
    <t>230/19/RG</t>
  </si>
  <si>
    <t>ADQUISICIÓN DE SELLOS DE CAUCHO PARA LA CORPORACIÓN</t>
  </si>
  <si>
    <t>237/19/AC</t>
  </si>
  <si>
    <t xml:space="preserve">ADQUISICIÓN DE UN MEDIDOR LASER </t>
  </si>
  <si>
    <t>16/09/19</t>
  </si>
  <si>
    <t>243/19/RG</t>
  </si>
  <si>
    <t>ADQUISICIÓN DIVERSO MATERIAL DE OFICINA PARA EL GABINETE DE COOPERACIÓN MUNICIPAL</t>
  </si>
  <si>
    <t>30/09/19</t>
  </si>
  <si>
    <t>244/19/RG</t>
  </si>
  <si>
    <t>MATERIAL DE OFICINA DENTRO DEL ACUERDO MARCO MES DE AGOSTO OFFICE DEPOT</t>
  </si>
  <si>
    <t>20/09/19</t>
  </si>
  <si>
    <t>1. CONTRATOS ADJUDICADOS (JULIO 2019  - SEPTIEMBRE 2019)</t>
  </si>
  <si>
    <t>3. CONTRATOS ADJUDICADOS  DERIVADOS ACUERDO MARCO (JULIO 2019  - SEPTIEMBRE 2019)</t>
  </si>
  <si>
    <t>4. DESISTIMIENTOS/RENUNCIAS (JULIO 2019  - SEPTIEMBRE 2019)</t>
  </si>
  <si>
    <t>5.MODIFICACIONES CONTRATOS (JULIO 2019  - SEPTIEMBRE 2019)</t>
  </si>
  <si>
    <t>6. PRÓRROGAS CONTRATOS (JULIO 2019  - SEPTIEMBRE 2019)</t>
  </si>
  <si>
    <t>7. PRÓRROGAS Y REVISIONES DE PRECIOS (JULIO 2019  - SEPTIEMBRE 2019)</t>
  </si>
  <si>
    <t>8. REVISIÓN DE PRECIOS (JULIO 2019  - SEPTIEMBRE 2019)</t>
  </si>
  <si>
    <t>9. RESOLUCIONES DE CONTRATOS (JULIO 2019  - SEPTIEMBRE 2019)</t>
  </si>
  <si>
    <t>10. CESIONES DE CONTRATOS (JULIO 2019  - SEPTIEMBRE 2019)</t>
  </si>
  <si>
    <t>11. CONTRATOS DESIERTOS (JULIO 2019  - SEPTIEMBRE 2019)</t>
  </si>
  <si>
    <t>12. NULIDADES (JULIO 2019  - SEPTIEMBRE 2019)</t>
  </si>
  <si>
    <t>13. MEDIOS PROPIOS (JULIO 2019  - SEPTIEMBRE 2019)</t>
  </si>
  <si>
    <t>SUMINISTRO GASOLEO DERIVADO ACUERDO MARCO ENTRE LA DIPUTACIÓN DE VALENCIA  Y CEPSA SAU PARA EL SUMINISTRO DE CARBURANTE PARA VEHICULOS Y CALEFACCIÓN DE LA ESCUELA DE CAPATACES</t>
  </si>
  <si>
    <t>176/19/AM</t>
  </si>
  <si>
    <t>PRORROGA CONTRATO "REALIZACION AUDITORIAS EN LAS ENTIDADES PUBLICAS DEPENDIENTES DE LA DIPUTACION DE VALENCIA". LOTE 1. GIRSA</t>
  </si>
  <si>
    <t>248/17/AM</t>
  </si>
  <si>
    <t>BLAZQUEZ ASOCIADOS AUDITORES, SLP</t>
  </si>
  <si>
    <t>178/19/AM</t>
  </si>
  <si>
    <t>PRORROGA CONTRATO "REALIZACION AUDITORIAS EN LAS ENTIDADES PUBLICAS DEPENDIENTES DE LA DIPUTACION DE VALENCIA". LOTE 2. EGEVASA</t>
  </si>
  <si>
    <t>184/19/ECB</t>
  </si>
  <si>
    <t>PRORROGA CONTRATO REDACCION DEL PROYECTO DEL PLAN GENERAL MUNICIPAL DE DOMEÑO</t>
  </si>
  <si>
    <t>104/15/AIS</t>
  </si>
  <si>
    <t>AUG ARQUITECTOS SLP</t>
  </si>
  <si>
    <t>15/07/19</t>
  </si>
  <si>
    <t>190/19/AM</t>
  </si>
  <si>
    <t>PRORROGA "SERVICIO INFORMACION Y ATENCION AL PUBLICO DE LOS MUSEOS DE LA DIPUTACION DE VALENCIA" (LOTE 3. MUSEO TAURINO)</t>
  </si>
  <si>
    <t>65/17/AM</t>
  </si>
  <si>
    <t>ESFERA PROYECTOS CULTURALES</t>
  </si>
  <si>
    <t>UNIGES-3 SL</t>
  </si>
  <si>
    <t>214/19/TC</t>
  </si>
  <si>
    <t>PRORROGA DE CONTRATO DE ARRENDAMIENTO DE LA PLAZA DE TOROS DE VALENCIA PARA LA CELEBRACIÓN DE ESPECTÁCULOS TAURINOS</t>
  </si>
  <si>
    <t>277/14/AIS</t>
  </si>
  <si>
    <t>I - Privados</t>
  </si>
  <si>
    <t>SIMON CASAS PRODUCTION S.A.S</t>
  </si>
  <si>
    <t>25/09/19</t>
  </si>
  <si>
    <t>225/19/AM</t>
  </si>
  <si>
    <t>PRORROGA SERVICIO "INFORMACIÓN Y ATENCION AL PUBLICO DE LOS MUSEOS DE LA DIPUTACIÓN". (LOTE II MUVIM)</t>
  </si>
  <si>
    <t>232/19/PS</t>
  </si>
  <si>
    <t>PRORROGA SERVICIO DE CATERING HOSPITAL PSIQUIATRICO DE BETERA</t>
  </si>
  <si>
    <t>278/16/PS</t>
  </si>
  <si>
    <t>SERUNION, S.A.</t>
  </si>
  <si>
    <t>17/09/19</t>
  </si>
  <si>
    <t>65/19/AM</t>
  </si>
  <si>
    <t>RESOLUCION Y LIQUIDACION DEL CONTRATO DE "PLAN GENERAL DE ORDENACIÓN URBANA DE LA LLOSA DE RANES"</t>
  </si>
  <si>
    <t>Resolución</t>
  </si>
  <si>
    <t>1/05/AM</t>
  </si>
  <si>
    <t>E.A. Estudio De Arquitectura</t>
  </si>
  <si>
    <t>08/07/19</t>
  </si>
  <si>
    <t>122/19/PS</t>
  </si>
  <si>
    <t>RESOLUCION Y LIQUIDACION  TERMINACIÓN PLAN GENERAL LLOCNOU D'EN FENOLLET</t>
  </si>
  <si>
    <t>141/11/FS</t>
  </si>
  <si>
    <t>Encarna Bosch Ferrer</t>
  </si>
  <si>
    <t>19/07/19</t>
  </si>
  <si>
    <t>152/19/ILL</t>
  </si>
  <si>
    <t>RESOLUCIÓN DEL CONTRATO DE REDACCIÓN DEL PROYECTO DEL PLAN GENERAL DE BOLBAITE</t>
  </si>
  <si>
    <t>106/10/AIS</t>
  </si>
  <si>
    <t>Abad Melis, Angel</t>
  </si>
  <si>
    <t>01/07/19</t>
  </si>
  <si>
    <t>154/19/PS</t>
  </si>
  <si>
    <t>RESOLUCION Y LIQUIDACION CONTRATO SERVICIO REDACCION DEL PLAN GENERAL DE ORDENACION URBANA:PALMERA</t>
  </si>
  <si>
    <t>147/06/PS</t>
  </si>
  <si>
    <t>Jose Luis Calabuig Ortuño</t>
  </si>
  <si>
    <t>18/07/19</t>
  </si>
  <si>
    <t>167/19/ILL</t>
  </si>
  <si>
    <t>RESOLUCION Y LIQUIDACION PLAN GENERAL CASTELLONET DE LA CONQUESTA</t>
  </si>
  <si>
    <t>93/02/ILL</t>
  </si>
  <si>
    <t>MONSERRAT LAFUENTE BERNARDO</t>
  </si>
  <si>
    <t>201/19/ECB</t>
  </si>
  <si>
    <t>RESOLUCION CONTRATO REDACCION PROYECTO MODIFICACIONES PUNTUALES DEL PGOU DE GUADASSEQUIES</t>
  </si>
  <si>
    <t>198/19/ECB</t>
  </si>
  <si>
    <t>08/08/19</t>
  </si>
  <si>
    <t>406/18/AGR</t>
  </si>
  <si>
    <t>JULIO 2019- SEPTIEMBRE 2019</t>
  </si>
  <si>
    <t>3. CONTRATOS MENORES ADJUDICADOS (JULIO 2019  - SEPTIEMBRE 2019)</t>
  </si>
  <si>
    <t>SEGURO DE VEHICULOS DE LA DIPUTACION DE VALENCIA (LOTE II)</t>
  </si>
  <si>
    <t>SEGURO DE VEHICULOS DE LA DIPUTACION DE VALENCIA (LOTE I)</t>
  </si>
  <si>
    <t>LICENCIAS DE CURSOS EN LINEA DE OFIMATICA, IDIOMAS, ADOBE ACROBAT PROFESIONAL Y DISEÑO PARA EL PLAN DE FORMACION DIPUTACION DE  VALENCIA 2019 (LOTE I)</t>
  </si>
  <si>
    <t>LICENCIAS DE CURSOS EN LINEA DE OFIMATICA, IDIOMAS, ADOBE ACROBAT PROFESIONAL Y DISEÑO PARA EL PLAN DE FORMACION DIPUTACION DE  VALENCIA 2019 (LOTE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</si>
</sst>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name val="Dialog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center" vertical="center"/>
    </xf>
    <xf numFmtId="9" fontId="7" fillId="0" borderId="9" xfId="2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3" borderId="4" xfId="1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2" fillId="0" borderId="10" xfId="3" applyBorder="1"/>
    <xf numFmtId="0" fontId="5" fillId="0" borderId="0" xfId="3" applyFon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4" fontId="0" fillId="0" borderId="0" xfId="4" applyFont="1"/>
    <xf numFmtId="44" fontId="0" fillId="0" borderId="0" xfId="4" applyFont="1" applyAlignment="1">
      <alignment horizontal="center" vertical="center" wrapText="1"/>
    </xf>
    <xf numFmtId="44" fontId="10" fillId="0" borderId="0" xfId="4" applyFont="1" applyAlignment="1">
      <alignment horizontal="right" vertical="center"/>
    </xf>
    <xf numFmtId="44" fontId="11" fillId="0" borderId="0" xfId="4" applyFont="1" applyAlignment="1">
      <alignment horizontal="right" vertical="center"/>
    </xf>
    <xf numFmtId="44" fontId="9" fillId="0" borderId="0" xfId="4" applyFont="1"/>
    <xf numFmtId="44" fontId="9" fillId="0" borderId="0" xfId="4" applyFont="1" applyAlignment="1">
      <alignment horizontal="center" vertical="center" wrapText="1"/>
    </xf>
    <xf numFmtId="0" fontId="0" fillId="0" borderId="0" xfId="0" applyAlignment="1"/>
    <xf numFmtId="44" fontId="12" fillId="0" borderId="0" xfId="4" applyFont="1" applyAlignment="1">
      <alignment horizontal="right" vertical="center" wrapText="1"/>
    </xf>
    <xf numFmtId="44" fontId="3" fillId="0" borderId="0" xfId="4" applyFont="1"/>
    <xf numFmtId="44" fontId="3" fillId="0" borderId="0" xfId="4" applyFont="1" applyAlignment="1">
      <alignment horizontal="center" vertical="center" wrapText="1"/>
    </xf>
    <xf numFmtId="44" fontId="12" fillId="0" borderId="0" xfId="4" applyFont="1" applyAlignment="1">
      <alignment horizontal="right" vertical="center"/>
    </xf>
    <xf numFmtId="0" fontId="9" fillId="0" borderId="0" xfId="0" applyFont="1"/>
    <xf numFmtId="164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3" fillId="0" borderId="0" xfId="4" applyFont="1"/>
    <xf numFmtId="0" fontId="13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 wrapText="1"/>
    </xf>
    <xf numFmtId="44" fontId="0" fillId="0" borderId="0" xfId="0" applyNumberFormat="1" applyFont="1" applyAlignment="1">
      <alignment horizontal="center" vertical="center" wrapText="1"/>
    </xf>
    <xf numFmtId="44" fontId="14" fillId="0" borderId="0" xfId="4" applyFont="1"/>
    <xf numFmtId="0" fontId="14" fillId="0" borderId="0" xfId="0" applyFont="1" applyAlignment="1">
      <alignment horizontal="center"/>
    </xf>
    <xf numFmtId="0" fontId="14" fillId="0" borderId="0" xfId="0" applyFont="1"/>
    <xf numFmtId="0" fontId="5" fillId="0" borderId="0" xfId="3" applyFont="1"/>
    <xf numFmtId="0" fontId="2" fillId="0" borderId="0" xfId="3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ncabezado 4" xfId="3" builtinId="19"/>
    <cellStyle name="Moneda" xfId="4" builtinId="4"/>
    <cellStyle name="Normal" xfId="0" builtinId="0"/>
    <cellStyle name="Porcentaje" xfId="1" builtinId="5"/>
    <cellStyle name="Total" xfId="2" builtinId="25"/>
  </cellStyles>
  <dxfs count="216"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" formatCode="0"/>
      <alignment horizontal="right" vertical="bottom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5781120881514493"/>
          <c:y val="2.162161960832952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ContratosAdjudicados!$B$73:$B$82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ADJUDICACIÓN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 DERIVADO ACUERDO MARCO</c:v>
                </c:pt>
              </c:strCache>
            </c:strRef>
          </c:cat>
          <c:val>
            <c:numRef>
              <c:f>ContratosAdjudicados!$D$73:$D$82</c:f>
              <c:numCache>
                <c:formatCode>0%</c:formatCode>
                <c:ptCount val="10"/>
                <c:pt idx="0">
                  <c:v>0.18563995951660933</c:v>
                </c:pt>
                <c:pt idx="1">
                  <c:v>8.8852459766007766E-2</c:v>
                </c:pt>
                <c:pt idx="2">
                  <c:v>0.42069267021568796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0.26265368721259658</c:v>
                </c:pt>
                <c:pt idx="7">
                  <c:v>0</c:v>
                </c:pt>
                <c:pt idx="8">
                  <c:v>1.977818021826365E-2</c:v>
                </c:pt>
                <c:pt idx="9">
                  <c:v>2.2383043070834701E-2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ContratosAdjudicados!#REF!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5245594299"/>
          <c:y val="0.18256109652960043"/>
          <c:w val="0.26992984906602124"/>
          <c:h val="0.7034023616243890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83021329098133E-2"/>
          <c:y val="8.9027352593584047E-2"/>
          <c:w val="0.8928144028869609"/>
          <c:h val="0.70411831432463334"/>
        </c:manualLayout>
      </c:layout>
      <c:bar3DChart>
        <c:barDir val="col"/>
        <c:grouping val="standard"/>
        <c:varyColors val="0"/>
        <c:ser>
          <c:idx val="0"/>
          <c:order val="0"/>
          <c:tx>
            <c:v>Abril-Junio 2019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Comparativa'!$B$7:$B$16</c:f>
              <c:numCache>
                <c:formatCode>_-* #,##0.00\ [$€-40A]_-;\-* #,##0.00\ [$€-40A]_-;_-* "-"??\ [$€-40A]_-;_-@_-</c:formatCode>
                <c:ptCount val="10"/>
                <c:pt idx="0">
                  <c:v>8935973.0799999982</c:v>
                </c:pt>
                <c:pt idx="1">
                  <c:v>178565.86</c:v>
                </c:pt>
                <c:pt idx="2">
                  <c:v>78033.41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221487.94</c:v>
                </c:pt>
                <c:pt idx="7">
                  <c:v>32992.270000000004</c:v>
                </c:pt>
                <c:pt idx="8">
                  <c:v>4832.5400000000009</c:v>
                </c:pt>
                <c:pt idx="9">
                  <c:v>1079290.6099999999</c:v>
                </c:pt>
              </c:numCache>
            </c:numRef>
          </c:val>
        </c:ser>
        <c:ser>
          <c:idx val="1"/>
          <c:order val="1"/>
          <c:tx>
            <c:v>Julio-Septiembre 2019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Comparativa'!$D$7:$D$16</c:f>
              <c:numCache>
                <c:formatCode>_-* #,##0.00\ [$€-40A]_-;\-* #,##0.00\ [$€-40A]_-;_-* "-"??\ [$€-40A]_-;_-@_-</c:formatCode>
                <c:ptCount val="10"/>
                <c:pt idx="0">
                  <c:v>112862.21</c:v>
                </c:pt>
                <c:pt idx="1">
                  <c:v>54019</c:v>
                </c:pt>
                <c:pt idx="2">
                  <c:v>255765.54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159683.70000000001</c:v>
                </c:pt>
                <c:pt idx="7">
                  <c:v>0</c:v>
                </c:pt>
                <c:pt idx="8">
                  <c:v>12024.400000000003</c:v>
                </c:pt>
                <c:pt idx="9">
                  <c:v>13608.060000000001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8659040"/>
        <c:axId val="180768432"/>
        <c:axId val="268705096"/>
      </c:bar3DChart>
      <c:catAx>
        <c:axId val="2686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6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0768432"/>
        <c:crosses val="autoZero"/>
        <c:auto val="1"/>
        <c:lblAlgn val="ctr"/>
        <c:lblOffset val="100"/>
        <c:noMultiLvlLbl val="0"/>
      </c:catAx>
      <c:valAx>
        <c:axId val="1807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8659040"/>
        <c:crosses val="autoZero"/>
        <c:crossBetween val="between"/>
      </c:valAx>
      <c:serAx>
        <c:axId val="268705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180768432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23591870157665418"/>
          <c:h val="5.4045343678696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1488282</xdr:colOff>
      <xdr:row>85</xdr:row>
      <xdr:rowOff>369094</xdr:rowOff>
    </xdr:from>
    <xdr:to>
      <xdr:col>3</xdr:col>
      <xdr:colOff>250031</xdr:colOff>
      <xdr:row>98</xdr:row>
      <xdr:rowOff>392906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17</xdr:row>
      <xdr:rowOff>85725</xdr:rowOff>
    </xdr:from>
    <xdr:to>
      <xdr:col>7</xdr:col>
      <xdr:colOff>57149</xdr:colOff>
      <xdr:row>40</xdr:row>
      <xdr:rowOff>9526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7:P71" totalsRowCount="1" headerRowDxfId="215" dataDxfId="214">
  <autoFilter ref="A7:P70"/>
  <tableColumns count="16">
    <tableColumn id="1" name="EXPEDIENTE" dataDxfId="213" totalsRowDxfId="212"/>
    <tableColumn id="2" name="OBJETO" dataDxfId="211" totalsRowDxfId="210"/>
    <tableColumn id="3" name="PROCEDIMIENTO ADJUDICACIÓN" dataDxfId="209" totalsRowDxfId="208"/>
    <tableColumn id="4" name="TIPO CONTRATO" dataDxfId="207" totalsRowDxfId="206"/>
    <tableColumn id="18" name="IMPORTE NETO PRESUPUESTO" dataDxfId="205" totalsRowDxfId="204" dataCellStyle="Moneda"/>
    <tableColumn id="17" name="IMPORTE TOTAL PRESUPUESTO" dataDxfId="203" totalsRowDxfId="202" dataCellStyle="Moneda"/>
    <tableColumn id="22" name="PUBLICACIÓN DOUE" dataDxfId="201" totalsRowDxfId="200"/>
    <tableColumn id="21" name="PUBLICACIÓN BOE" dataDxfId="199" totalsRowDxfId="198"/>
    <tableColumn id="20" name="PUBLICACIÓN BOP" dataDxfId="197" totalsRowDxfId="196"/>
    <tableColumn id="19" name="PUBLICACIÓN PERFIL CONTRATANTE" dataDxfId="195" totalsRowDxfId="194"/>
    <tableColumn id="23" name="LICITADORES PARTICIPANTES" dataDxfId="193" totalsRowDxfId="192"/>
    <tableColumn id="5" name="CONTRATISTA" dataDxfId="191" totalsRowDxfId="190"/>
    <tableColumn id="6" name="IMPORTE NETO ADJUDICACIÓN" dataDxfId="189" totalsRowDxfId="188" dataCellStyle="Moneda"/>
    <tableColumn id="7" name="IMPORTE TOTAL ADJUDICACIÓN" totalsRowFunction="sum" dataDxfId="187" totalsRowDxfId="186" dataCellStyle="Moneda"/>
    <tableColumn id="8" name="FECHA ADJUDICACIÓN" dataDxfId="185" totalsRowDxfId="184"/>
    <tableColumn id="9" name="PLAZO EJECUCIÓN" dataDxfId="183" totalsRow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a1468111213" displayName="Tabla1468111213" ref="A7:G13" totalsRowShown="0" headerRowDxfId="71" dataDxfId="70">
  <autoFilter ref="A7:G13"/>
  <tableColumns count="7">
    <tableColumn id="1" name="EXPEDIENTE" dataDxfId="69"/>
    <tableColumn id="2" name="OBJETO" dataDxfId="68"/>
    <tableColumn id="3" name="PROCEDIMIENTO ADJUDICACIÓN" dataDxfId="67"/>
    <tableColumn id="4" name="EXPEDIENTE RELACIONADO" dataDxfId="66"/>
    <tableColumn id="18" name="TIPO CONTRATO" dataDxfId="65"/>
    <tableColumn id="17" name="CONTRATISTA" dataDxfId="64"/>
    <tableColumn id="22" name="FECHA RESOLUCIÓN" dataDxfId="6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a146811121314" displayName="Tabla146811121314" ref="A7:G8" insertRow="1" totalsRowShown="0" headerRowDxfId="62" dataDxfId="61">
  <autoFilter ref="A7:G8"/>
  <tableColumns count="7">
    <tableColumn id="1" name="EXPEDIENTE" dataDxfId="60"/>
    <tableColumn id="2" name="OBJETO" dataDxfId="59"/>
    <tableColumn id="3" name="PROCEDIMIENTO ADJUDICACIÓN" dataDxfId="58"/>
    <tableColumn id="4" name="EXPEDIENTE RELACIONADO" dataDxfId="57"/>
    <tableColumn id="18" name="TIPO CONTRATO" dataDxfId="56"/>
    <tableColumn id="17" name="CONTRATISTA" dataDxfId="55"/>
    <tableColumn id="22" name="FECHA CESIÓN" dataDxfId="5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Tabla1916" displayName="Tabla1916" ref="A7:P9" totalsRowShown="0" headerRowDxfId="53" dataDxfId="52">
  <autoFilter ref="A7:P9"/>
  <tableColumns count="16">
    <tableColumn id="1" name="EXPEDIENTE" dataDxfId="51"/>
    <tableColumn id="2" name="OBJETO" dataDxfId="50"/>
    <tableColumn id="3" name="PROCEDIMIENTO ADJUDICACIÓN" dataDxfId="49"/>
    <tableColumn id="4" name="TIPO CONTRATO" dataDxfId="48"/>
    <tableColumn id="18" name="IMPORTE NETO PRESUPUESTO" dataDxfId="47"/>
    <tableColumn id="17" name="IMPORTE TOTAL PRESUPUESTO" dataDxfId="46"/>
    <tableColumn id="22" name="PUBLICACIÓN DOUE" dataDxfId="45"/>
    <tableColumn id="21" name="PUBLICACIÓN BOE" dataDxfId="44"/>
    <tableColumn id="20" name="PUBLICACIÓN BOP" dataDxfId="43"/>
    <tableColumn id="19" name="PUBLICACIÓN PERFIL CONTRATANTE" dataDxfId="42"/>
    <tableColumn id="23" name="LICITADORES PARTICIPANTES" dataDxfId="41"/>
    <tableColumn id="5" name="CONTRATISTA" dataDxfId="40"/>
    <tableColumn id="6" name="IMPORTE NETO ADJUDICACIÓN" dataDxfId="39"/>
    <tableColumn id="7" name="IMPORTE TOTAL ADJUDICACIÓN" dataDxfId="38"/>
    <tableColumn id="8" name="FECHA DESIERTO" dataDxfId="37"/>
    <tableColumn id="9" name="PLAZO EJECUCIÓN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Tabla191617" displayName="Tabla191617" ref="A7:P8" insertRow="1" totalsRowShown="0" headerRowDxfId="35" dataDxfId="34">
  <autoFilter ref="A7:P8"/>
  <tableColumns count="16">
    <tableColumn id="1" name="EXPEDIENTE" dataDxfId="33"/>
    <tableColumn id="2" name="OBJETO" dataDxfId="32"/>
    <tableColumn id="3" name="PROCEDIMIENTO ADJUDICACIÓN" dataDxfId="31"/>
    <tableColumn id="4" name="TIPO CONTRATO" dataDxfId="30"/>
    <tableColumn id="18" name="IMPORTE NETO PRESUPUESTO" dataDxfId="29"/>
    <tableColumn id="17" name="IMPORTE TOTAL PRESUPUESTO" dataDxfId="28"/>
    <tableColumn id="22" name="PUBLICACIÓN DOUE" dataDxfId="27"/>
    <tableColumn id="21" name="PUBLICACIÓN BOE" dataDxfId="26"/>
    <tableColumn id="20" name="PUBLICACIÓN BOP" dataDxfId="25"/>
    <tableColumn id="19" name="PUBLICACIÓN PERFIL CONTRATANTE" dataDxfId="24"/>
    <tableColumn id="23" name="LICITADORES PARTICIPANTES" dataDxfId="23"/>
    <tableColumn id="5" name="CONTRATISTA" dataDxfId="22"/>
    <tableColumn id="6" name="IMPORTE NETO ADJUDICACIÓN" dataDxfId="21"/>
    <tableColumn id="7" name="IMPORTE TOTAL ADJUDICACIÓN" dataDxfId="20"/>
    <tableColumn id="8" name="FECHA ADJUDICACIÓN" dataDxfId="19"/>
    <tableColumn id="9" name="PLAZO EJECUCIÓN" dataDxfId="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la19161718" displayName="Tabla19161718" ref="A7:P8" insertRow="1" totalsRowShown="0" headerRowDxfId="17" dataDxfId="16">
  <autoFilter ref="A7:P8"/>
  <tableColumns count="16">
    <tableColumn id="1" name="EXPEDIENTE" dataDxfId="15"/>
    <tableColumn id="2" name="OBJETO" dataDxfId="14"/>
    <tableColumn id="3" name="PROCEDIMIENTO ADJUDICACIÓN" dataDxfId="13"/>
    <tableColumn id="4" name="TIPO CONTRATO" dataDxfId="12"/>
    <tableColumn id="18" name="IMPORTE NETO PRESUPUESTO" dataDxfId="11"/>
    <tableColumn id="17" name="IMPORTE TOTAL PRESUPUESTO" dataDxfId="10"/>
    <tableColumn id="22" name="PUBLICACIÓN DOUE" dataDxfId="9"/>
    <tableColumn id="21" name="PUBLICACIÓN BOE" dataDxfId="8"/>
    <tableColumn id="20" name="PUBLICACIÓN BOP" dataDxfId="7"/>
    <tableColumn id="19" name="PUBLICACIÓN PERFIL CONTRATANTE" dataDxfId="6"/>
    <tableColumn id="23" name="LICITADORES PARTICIPANTES" dataDxfId="5"/>
    <tableColumn id="5" name="CONTRATISTA" dataDxfId="4"/>
    <tableColumn id="6" name="IMPORTE NETO ADJUDICACIÓN" dataDxfId="3"/>
    <tableColumn id="7" name="IMPORTE TOTAL ADJUDICACIÓN" dataDxfId="2"/>
    <tableColumn id="8" name="FECHA ADJUDICACIÓN" dataDxfId="1"/>
    <tableColumn id="9" name="PLAZO EJECUCIÓ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5" displayName="Tabla15" ref="B72:D83" totalsRowShown="0" headerRowDxfId="181">
  <autoFilter ref="B72:D83"/>
  <tableColumns count="3">
    <tableColumn id="1" name="PROCEDIMIENTO" dataDxfId="180"/>
    <tableColumn id="2" name="IMPORTE TOTAL" dataDxfId="179"/>
    <tableColumn id="3" name="%" dataDxfId="178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a14647" displayName="Tabla14647" ref="A7:P34" totalsRowShown="0" headerRowDxfId="177" dataDxfId="176">
  <autoFilter ref="A7:P34"/>
  <tableColumns count="16">
    <tableColumn id="1" name="EXPEDIENTE" totalsRowDxfId="175"/>
    <tableColumn id="2" name="OBJETO" totalsRowDxfId="174"/>
    <tableColumn id="3" name="PROCEDIMIENTO ADJUDICACIÓN" totalsRowDxfId="173"/>
    <tableColumn id="4" name="TIPO CONTRATO" totalsRowDxfId="172"/>
    <tableColumn id="18" name="IMPORTE NETO PRESUPUESTO" totalsRowDxfId="171" dataCellStyle="Moneda"/>
    <tableColumn id="17" name="IMPORTE TOTAL PRESUPUESTO" totalsRowDxfId="170" dataCellStyle="Moneda"/>
    <tableColumn id="22" name="PUBLICACIÓN DOUE" totalsRowDxfId="169"/>
    <tableColumn id="21" name="PUBLICACIÓN BOE" totalsRowDxfId="168"/>
    <tableColumn id="20" name="PUBLICACIÓN BOP" totalsRowDxfId="167"/>
    <tableColumn id="19" name="PUBLICACIÓN PERFIL CONTRATANTE" totalsRowDxfId="166"/>
    <tableColumn id="23" name="LICITADORES PARTICIPANTES" totalsRowDxfId="165"/>
    <tableColumn id="5" name="CONTRATISTA" totalsRowDxfId="164"/>
    <tableColumn id="6" name="IMPORTE NETO ADJUDICACIÓN" dataDxfId="163" totalsRowDxfId="162" dataCellStyle="Moneda"/>
    <tableColumn id="7" name="IMPORTE TOTAL ADJUDICACIÓN" dataDxfId="161" totalsRowDxfId="160" dataCellStyle="Moneda"/>
    <tableColumn id="8" name="FECHA ADJUDICACIÓN" dataDxfId="159" totalsRowDxfId="158"/>
    <tableColumn id="9" name="PLAZO EJECUCIÓN" dataDxfId="157" totalsRowDxfId="1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1464" displayName="Tabla1464" ref="A7:P32" totalsRowShown="0" headerRowDxfId="155" dataDxfId="154">
  <autoFilter ref="A7:P32"/>
  <tableColumns count="16">
    <tableColumn id="1" name="EXPEDIENTE" totalsRowDxfId="153"/>
    <tableColumn id="2" name="OBJETO" totalsRowDxfId="152"/>
    <tableColumn id="3" name="PROCEDIMIENTO ADJUDICACIÓN" totalsRowDxfId="151"/>
    <tableColumn id="4" name="TIPO CONTRATO" totalsRowDxfId="150"/>
    <tableColumn id="18" name="IMPORTE NETO PRESUPUESTO" totalsRowDxfId="149" dataCellStyle="Moneda"/>
    <tableColumn id="17" name="IMPORTE TOTAL PRESUPUESTO" totalsRowDxfId="148" dataCellStyle="Moneda"/>
    <tableColumn id="22" name="PUBLICACIÓN DOUE" totalsRowDxfId="147"/>
    <tableColumn id="21" name="PUBLICACIÓN BOE" totalsRowDxfId="146"/>
    <tableColumn id="20" name="PUBLICACIÓN BOP" totalsRowDxfId="145"/>
    <tableColumn id="19" name="PUBLICACIÓN PERFIL CONTRATANTE" totalsRowDxfId="144"/>
    <tableColumn id="23" name="LICITADORES PARTICIPANTES" totalsRowDxfId="143"/>
    <tableColumn id="5" name="CONTRATISTA" totalsRowDxfId="142"/>
    <tableColumn id="6" name="IMPORTE NETO ADJUDICACIÓN" dataDxfId="141" totalsRowDxfId="140" dataCellStyle="Moneda"/>
    <tableColumn id="7" name="IMPORTE TOTAL ADJUDICACIÓN" dataDxfId="139" totalsRowDxfId="138" dataCellStyle="Moneda"/>
    <tableColumn id="8" name="FECHA ADJUDICACIÓN" dataDxfId="137" totalsRowDxfId="136"/>
    <tableColumn id="9" name="PLAZO EJECUCIÓN" dataDxfId="135" totalsRow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46" displayName="Tabla146" ref="A7:P8" totalsRowShown="0" headerRowDxfId="133" dataDxfId="132">
  <autoFilter ref="A7:P8"/>
  <tableColumns count="16">
    <tableColumn id="1" name="EXPEDIENTE" dataDxfId="131"/>
    <tableColumn id="2" name="OBJETO" dataDxfId="130"/>
    <tableColumn id="3" name="PROCEDIMIENTO ADJUDICACIÓN" dataDxfId="129"/>
    <tableColumn id="4" name="TIPO CONTRATO" dataDxfId="128"/>
    <tableColumn id="18" name="IMPORTE NETO PRESUPUESTO" dataDxfId="127"/>
    <tableColumn id="17" name="IMPORTE TOTAL PRESUPUESTO" dataDxfId="126"/>
    <tableColumn id="22" name="PUBLICACIÓN DOUE" dataDxfId="125"/>
    <tableColumn id="21" name="PUBLICACIÓN BOE" dataDxfId="124"/>
    <tableColumn id="20" name="PUBLICACIÓN BOP" dataDxfId="123"/>
    <tableColumn id="19" name="PUBLICACIÓN PERFIL CONTRATANTE" dataDxfId="122"/>
    <tableColumn id="23" name="LICITADORES PARTICIPANTES" dataDxfId="121"/>
    <tableColumn id="5" name="CONTRATISTA" dataDxfId="120"/>
    <tableColumn id="6" name="IMPORTE NETO ADJUDICACIÓN" dataDxfId="119"/>
    <tableColumn id="7" name="IMPORTE TOTAL ADJUDICACIÓN" dataDxfId="118"/>
    <tableColumn id="8" name="FECHA ADJUDICACIÓN" dataDxfId="117"/>
    <tableColumn id="9" name="PLAZO EJECUCIÓN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1468" displayName="Tabla1468" ref="A7:I8" insertRow="1" totalsRowShown="0" headerRowDxfId="115" dataDxfId="114">
  <autoFilter ref="A7:I8"/>
  <tableColumns count="9">
    <tableColumn id="1" name="EXPEDIENTE" dataDxfId="113"/>
    <tableColumn id="2" name="OBJETO" dataDxfId="112"/>
    <tableColumn id="3" name="PROCEDIMIENTO ADJUDICACIÓN" dataDxfId="111"/>
    <tableColumn id="4" name="EXPEDIENTE RELACIONADO" dataDxfId="110"/>
    <tableColumn id="18" name="TIPO CONTRATO" dataDxfId="109"/>
    <tableColumn id="17" name="CONTRATISTA" dataDxfId="108"/>
    <tableColumn id="22" name="IMPORTE NETO MODIFICACIÓN" dataDxfId="107" dataCellStyle="Moneda"/>
    <tableColumn id="21" name="IMPORTE TOTAL MODIFICACIÓN" dataDxfId="106" dataCellStyle="Moneda"/>
    <tableColumn id="5" name="FECHA MODIFICACIÓN" dataDxfId="10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a146811" displayName="Tabla146811" ref="A7:I14" totalsRowShown="0" headerRowDxfId="104" dataDxfId="103">
  <autoFilter ref="A7:I14"/>
  <tableColumns count="9">
    <tableColumn id="1" name="EXPEDIENTE" dataDxfId="102"/>
    <tableColumn id="2" name="OBJETO" dataDxfId="101"/>
    <tableColumn id="3" name="PROCEDIMIENTO ADJUDICACIÓN" dataDxfId="100"/>
    <tableColumn id="4" name="EXPEDIENTE RELACIONADO" dataDxfId="99"/>
    <tableColumn id="18" name="TIPO CONTRATO" dataDxfId="98"/>
    <tableColumn id="17" name="CONTRATISTA" dataDxfId="97"/>
    <tableColumn id="22" name="IMPORTE NETO PRÓRROGA" dataDxfId="96" dataCellStyle="Moneda"/>
    <tableColumn id="21" name="IMPORTE TOTAL PRÓRROGA" dataDxfId="95" dataCellStyle="Moneda"/>
    <tableColumn id="5" name="FECHA PRÓRROGA" dataDxfId="9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a1468115" displayName="Tabla1468115" ref="A7:I8" insertRow="1" totalsRowShown="0" headerRowDxfId="93" dataDxfId="92">
  <autoFilter ref="A7:I8"/>
  <tableColumns count="9">
    <tableColumn id="1" name="EXPEDIENTE" dataDxfId="91"/>
    <tableColumn id="2" name="OBJETO" dataDxfId="90"/>
    <tableColumn id="3" name="PROCEDIMIENTO ADJUDICACIÓN" dataDxfId="89"/>
    <tableColumn id="4" name="EXPEDIENTE RELACIONADO" dataDxfId="88"/>
    <tableColumn id="18" name="TIPO CONTRATO" dataDxfId="87"/>
    <tableColumn id="17" name="CONTRATISTA" dataDxfId="86"/>
    <tableColumn id="22" name="IMPORTE NETO PRÓRROGA" dataDxfId="85"/>
    <tableColumn id="21" name="IMPORTE TOTAL PRÓRROGA" dataDxfId="84"/>
    <tableColumn id="5" name="FECHA PRÓRROGA" dataDxfId="8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4681112" displayName="Tabla14681112" ref="A7:I8" totalsRowShown="0" headerRowDxfId="82" dataDxfId="81">
  <autoFilter ref="A7:I8"/>
  <tableColumns count="9">
    <tableColumn id="1" name="EXPEDIENTE" dataDxfId="80"/>
    <tableColumn id="2" name="OBJETO" dataDxfId="79"/>
    <tableColumn id="3" name="PROCEDIMIENTO ADJUDICACIÓN" dataDxfId="78"/>
    <tableColumn id="4" name="EXPEDIENTE RELACIONADO" dataDxfId="77"/>
    <tableColumn id="18" name="TIPO CONTRATO" dataDxfId="76"/>
    <tableColumn id="17" name="CONTRATISTA" dataDxfId="75"/>
    <tableColumn id="22" name="IMPORTE NETO REVISIÓN" dataDxfId="74"/>
    <tableColumn id="21" name="IMPORTE TOTAL REVISIÓN" dataDxfId="73"/>
    <tableColumn id="5" name="FECHA REVISIÓN DE PRECIOS" dataDxfId="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showRuler="0" topLeftCell="C1" zoomScale="80" zoomScaleNormal="80" workbookViewId="0">
      <selection activeCell="K11" sqref="K11"/>
    </sheetView>
  </sheetViews>
  <sheetFormatPr baseColWidth="10" defaultRowHeight="15"/>
  <cols>
    <col min="1" max="1" width="19.42578125" style="12" customWidth="1"/>
    <col min="2" max="2" width="86.7109375" style="16" customWidth="1"/>
    <col min="3" max="3" width="29" style="37" customWidth="1"/>
    <col min="4" max="4" width="28.7109375" customWidth="1"/>
    <col min="5" max="6" width="21.28515625" style="48" customWidth="1"/>
    <col min="7" max="7" width="14.28515625" customWidth="1"/>
    <col min="8" max="8" width="12.85546875" customWidth="1"/>
    <col min="9" max="9" width="14.7109375" customWidth="1"/>
    <col min="10" max="10" width="20.7109375" style="40" customWidth="1"/>
    <col min="11" max="11" width="16.140625" style="37" customWidth="1"/>
    <col min="12" max="12" width="26.85546875" style="16" customWidth="1"/>
    <col min="13" max="13" width="18.85546875" style="52" customWidth="1"/>
    <col min="14" max="14" width="24" style="52" customWidth="1"/>
    <col min="15" max="15" width="16.28515625" style="36" customWidth="1"/>
    <col min="16" max="16" width="14" style="58" customWidth="1"/>
  </cols>
  <sheetData>
    <row r="1" spans="1:16" ht="18.75">
      <c r="A1" s="76" t="s">
        <v>216</v>
      </c>
      <c r="B1" s="76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9" t="s">
        <v>7</v>
      </c>
      <c r="F7" s="49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53" t="s">
        <v>11</v>
      </c>
      <c r="N7" s="53" t="s">
        <v>12</v>
      </c>
      <c r="O7" s="33" t="s">
        <v>9</v>
      </c>
      <c r="P7" s="59" t="s">
        <v>10</v>
      </c>
    </row>
    <row r="8" spans="1:16" s="17" customFormat="1" ht="30" customHeight="1">
      <c r="A8" s="17" t="s">
        <v>81</v>
      </c>
      <c r="B8" s="1" t="s">
        <v>82</v>
      </c>
      <c r="C8" s="40" t="s">
        <v>64</v>
      </c>
      <c r="D8" s="17" t="s">
        <v>2</v>
      </c>
      <c r="E8" s="54">
        <v>87173.45</v>
      </c>
      <c r="F8" s="54">
        <v>105479.87</v>
      </c>
      <c r="I8" s="39"/>
      <c r="J8" s="40" t="s">
        <v>83</v>
      </c>
      <c r="K8" s="40">
        <v>8</v>
      </c>
      <c r="L8" s="1" t="s">
        <v>51</v>
      </c>
      <c r="M8" s="54">
        <v>87173.55</v>
      </c>
      <c r="N8" s="54">
        <v>105480</v>
      </c>
      <c r="O8" s="41" t="s">
        <v>84</v>
      </c>
      <c r="P8" s="61" t="s">
        <v>42</v>
      </c>
    </row>
    <row r="9" spans="1:16" s="17" customFormat="1" ht="30" customHeight="1">
      <c r="A9" s="17" t="s">
        <v>85</v>
      </c>
      <c r="B9" s="1" t="s">
        <v>86</v>
      </c>
      <c r="C9" s="40" t="s">
        <v>64</v>
      </c>
      <c r="D9" s="17" t="s">
        <v>3</v>
      </c>
      <c r="E9" s="54">
        <v>6000</v>
      </c>
      <c r="F9" s="54">
        <v>7260</v>
      </c>
      <c r="I9" s="39"/>
      <c r="J9" s="40" t="s">
        <v>87</v>
      </c>
      <c r="K9" s="40">
        <v>6</v>
      </c>
      <c r="L9" s="1" t="s">
        <v>88</v>
      </c>
      <c r="M9" s="54">
        <v>6101</v>
      </c>
      <c r="N9" s="54">
        <v>7382.21</v>
      </c>
      <c r="O9" s="41" t="s">
        <v>89</v>
      </c>
      <c r="P9" s="61">
        <v>24</v>
      </c>
    </row>
    <row r="10" spans="1:16" s="17" customFormat="1" ht="30" customHeight="1">
      <c r="A10" s="17" t="s">
        <v>90</v>
      </c>
      <c r="B10" s="1" t="s">
        <v>91</v>
      </c>
      <c r="C10" s="40" t="s">
        <v>64</v>
      </c>
      <c r="D10" s="17" t="s">
        <v>70</v>
      </c>
      <c r="E10" s="54">
        <v>550483.15</v>
      </c>
      <c r="F10" s="54">
        <v>666084.6</v>
      </c>
      <c r="I10" s="39"/>
      <c r="J10" s="40" t="s">
        <v>92</v>
      </c>
      <c r="K10" s="40">
        <v>1</v>
      </c>
      <c r="L10" s="1" t="s">
        <v>93</v>
      </c>
      <c r="M10" s="54">
        <v>0</v>
      </c>
      <c r="N10" s="54">
        <v>0</v>
      </c>
      <c r="O10" s="41" t="s">
        <v>94</v>
      </c>
      <c r="P10" s="61">
        <v>60</v>
      </c>
    </row>
    <row r="11" spans="1:16" s="17" customFormat="1" ht="47.25" customHeight="1">
      <c r="A11" s="17" t="s">
        <v>95</v>
      </c>
      <c r="B11" s="1" t="s">
        <v>96</v>
      </c>
      <c r="C11" s="40" t="s">
        <v>60</v>
      </c>
      <c r="D11" s="17" t="s">
        <v>3</v>
      </c>
      <c r="E11" s="54">
        <v>34945.68</v>
      </c>
      <c r="F11" s="54">
        <v>38440.25</v>
      </c>
      <c r="I11" s="39"/>
      <c r="J11" s="40" t="s">
        <v>97</v>
      </c>
      <c r="K11" s="40">
        <v>1</v>
      </c>
      <c r="L11" s="1" t="s">
        <v>98</v>
      </c>
      <c r="M11" s="54">
        <v>34945.68</v>
      </c>
      <c r="N11" s="54">
        <v>38440.25</v>
      </c>
      <c r="O11" s="41" t="s">
        <v>99</v>
      </c>
      <c r="P11" s="61">
        <v>12</v>
      </c>
    </row>
    <row r="12" spans="1:16" s="17" customFormat="1" ht="45" customHeight="1">
      <c r="A12" s="17" t="s">
        <v>100</v>
      </c>
      <c r="B12" s="1" t="s">
        <v>293</v>
      </c>
      <c r="C12" s="40" t="s">
        <v>60</v>
      </c>
      <c r="D12" s="17" t="s">
        <v>2</v>
      </c>
      <c r="E12" s="54">
        <v>8125</v>
      </c>
      <c r="F12" s="54">
        <v>9831.25</v>
      </c>
      <c r="I12" s="39"/>
      <c r="J12" s="40" t="s">
        <v>71</v>
      </c>
      <c r="K12" s="40">
        <v>3</v>
      </c>
      <c r="L12" s="1" t="s">
        <v>101</v>
      </c>
      <c r="M12" s="54">
        <v>6875</v>
      </c>
      <c r="N12" s="54">
        <v>8318.75</v>
      </c>
      <c r="O12" s="36" t="s">
        <v>102</v>
      </c>
      <c r="P12" s="61">
        <v>1</v>
      </c>
    </row>
    <row r="13" spans="1:16" s="17" customFormat="1" ht="47.25" customHeight="1">
      <c r="A13" s="17" t="s">
        <v>100</v>
      </c>
      <c r="B13" s="1" t="s">
        <v>292</v>
      </c>
      <c r="C13" s="40" t="s">
        <v>60</v>
      </c>
      <c r="D13" s="17" t="s">
        <v>2</v>
      </c>
      <c r="E13" s="54">
        <v>6750</v>
      </c>
      <c r="F13" s="54">
        <v>8167.5</v>
      </c>
      <c r="I13" s="39"/>
      <c r="J13" s="40" t="s">
        <v>71</v>
      </c>
      <c r="K13" s="40">
        <v>3</v>
      </c>
      <c r="L13" s="1" t="s">
        <v>101</v>
      </c>
      <c r="M13" s="54">
        <v>6000</v>
      </c>
      <c r="N13" s="54">
        <v>7260</v>
      </c>
      <c r="O13" s="36" t="s">
        <v>102</v>
      </c>
      <c r="P13" s="61" t="s">
        <v>42</v>
      </c>
    </row>
    <row r="14" spans="1:16" s="17" customFormat="1" ht="30" customHeight="1">
      <c r="A14" s="17" t="s">
        <v>103</v>
      </c>
      <c r="B14" s="1" t="s">
        <v>104</v>
      </c>
      <c r="C14" s="40" t="s">
        <v>56</v>
      </c>
      <c r="D14" s="17" t="s">
        <v>68</v>
      </c>
      <c r="E14" s="54">
        <v>272297.71999999997</v>
      </c>
      <c r="F14" s="54">
        <v>329480.24</v>
      </c>
      <c r="I14" s="39"/>
      <c r="J14" s="40" t="s">
        <v>105</v>
      </c>
      <c r="K14" s="40">
        <v>6</v>
      </c>
      <c r="L14" s="1" t="s">
        <v>106</v>
      </c>
      <c r="M14" s="54">
        <v>191058.48</v>
      </c>
      <c r="N14" s="54">
        <v>231180.76</v>
      </c>
      <c r="O14" s="36" t="s">
        <v>107</v>
      </c>
      <c r="P14" s="61">
        <v>4</v>
      </c>
    </row>
    <row r="15" spans="1:16" s="17" customFormat="1" ht="30" customHeight="1">
      <c r="A15" s="17" t="s">
        <v>108</v>
      </c>
      <c r="B15" s="1" t="s">
        <v>109</v>
      </c>
      <c r="C15" s="40" t="s">
        <v>48</v>
      </c>
      <c r="D15" s="17" t="s">
        <v>2</v>
      </c>
      <c r="E15" s="54">
        <v>116.76</v>
      </c>
      <c r="F15" s="54">
        <v>141.28</v>
      </c>
      <c r="I15" s="39"/>
      <c r="J15" s="40"/>
      <c r="K15" s="40">
        <v>1</v>
      </c>
      <c r="L15" s="1" t="s">
        <v>63</v>
      </c>
      <c r="M15" s="54">
        <v>116.76</v>
      </c>
      <c r="N15" s="54">
        <v>141.28</v>
      </c>
      <c r="O15" s="36" t="s">
        <v>110</v>
      </c>
      <c r="P15" s="61" t="s">
        <v>42</v>
      </c>
    </row>
    <row r="16" spans="1:16" s="17" customFormat="1" ht="30" customHeight="1">
      <c r="A16" s="17" t="s">
        <v>111</v>
      </c>
      <c r="B16" s="1" t="s">
        <v>112</v>
      </c>
      <c r="C16" s="40" t="s">
        <v>45</v>
      </c>
      <c r="D16" s="17" t="s">
        <v>2</v>
      </c>
      <c r="E16" s="54">
        <v>106</v>
      </c>
      <c r="F16" s="54">
        <v>128.26</v>
      </c>
      <c r="I16" s="39"/>
      <c r="J16" s="40"/>
      <c r="K16" s="40">
        <v>1</v>
      </c>
      <c r="L16" s="1" t="s">
        <v>49</v>
      </c>
      <c r="M16" s="54">
        <v>106</v>
      </c>
      <c r="N16" s="54">
        <v>128.26</v>
      </c>
      <c r="O16" s="36" t="s">
        <v>113</v>
      </c>
      <c r="P16" s="61" t="s">
        <v>42</v>
      </c>
    </row>
    <row r="17" spans="1:16" s="17" customFormat="1" ht="30" customHeight="1">
      <c r="A17" s="17" t="s">
        <v>114</v>
      </c>
      <c r="B17" s="1" t="s">
        <v>115</v>
      </c>
      <c r="C17" s="40" t="s">
        <v>48</v>
      </c>
      <c r="D17" s="17" t="s">
        <v>2</v>
      </c>
      <c r="E17" s="54">
        <v>316</v>
      </c>
      <c r="F17" s="54">
        <v>382.36</v>
      </c>
      <c r="I17" s="39"/>
      <c r="J17" s="40"/>
      <c r="K17" s="40">
        <v>3</v>
      </c>
      <c r="L17" s="1" t="s">
        <v>116</v>
      </c>
      <c r="M17" s="54">
        <v>316</v>
      </c>
      <c r="N17" s="54">
        <v>382.36</v>
      </c>
      <c r="O17" s="36" t="s">
        <v>117</v>
      </c>
      <c r="P17" s="61" t="s">
        <v>42</v>
      </c>
    </row>
    <row r="18" spans="1:16" s="17" customFormat="1" ht="30" customHeight="1">
      <c r="A18" s="17" t="s">
        <v>118</v>
      </c>
      <c r="B18" s="1" t="s">
        <v>119</v>
      </c>
      <c r="C18" s="40" t="s">
        <v>48</v>
      </c>
      <c r="D18" s="17" t="s">
        <v>2</v>
      </c>
      <c r="E18" s="54">
        <v>1184.8</v>
      </c>
      <c r="F18" s="54">
        <v>1433.61</v>
      </c>
      <c r="I18" s="39"/>
      <c r="J18" s="40"/>
      <c r="K18" s="40">
        <v>4</v>
      </c>
      <c r="L18" s="1" t="s">
        <v>49</v>
      </c>
      <c r="M18" s="54">
        <v>1184.8</v>
      </c>
      <c r="N18" s="54">
        <v>1433.61</v>
      </c>
      <c r="O18" s="36" t="s">
        <v>113</v>
      </c>
      <c r="P18" s="61" t="s">
        <v>42</v>
      </c>
    </row>
    <row r="19" spans="1:16" s="17" customFormat="1" ht="30" customHeight="1">
      <c r="A19" s="17" t="s">
        <v>120</v>
      </c>
      <c r="B19" s="1" t="s">
        <v>121</v>
      </c>
      <c r="C19" s="40" t="s">
        <v>48</v>
      </c>
      <c r="D19" s="17" t="s">
        <v>2</v>
      </c>
      <c r="E19" s="54">
        <v>20</v>
      </c>
      <c r="F19" s="54">
        <v>24.2</v>
      </c>
      <c r="I19" s="39"/>
      <c r="J19" s="40"/>
      <c r="K19" s="40">
        <v>3</v>
      </c>
      <c r="L19" s="1" t="s">
        <v>116</v>
      </c>
      <c r="M19" s="54">
        <v>20</v>
      </c>
      <c r="N19" s="54">
        <v>24.2</v>
      </c>
      <c r="O19" s="36" t="s">
        <v>117</v>
      </c>
      <c r="P19" s="61" t="s">
        <v>42</v>
      </c>
    </row>
    <row r="20" spans="1:16" s="17" customFormat="1" ht="30" customHeight="1">
      <c r="A20" s="17" t="s">
        <v>122</v>
      </c>
      <c r="B20" s="1" t="s">
        <v>123</v>
      </c>
      <c r="C20" s="40" t="s">
        <v>56</v>
      </c>
      <c r="D20" s="17" t="s">
        <v>3</v>
      </c>
      <c r="E20" s="54">
        <v>29880</v>
      </c>
      <c r="F20" s="54">
        <v>36154.800000000003</v>
      </c>
      <c r="I20" s="39"/>
      <c r="J20" s="40" t="s">
        <v>69</v>
      </c>
      <c r="K20" s="40">
        <v>4</v>
      </c>
      <c r="L20" s="1" t="s">
        <v>124</v>
      </c>
      <c r="M20" s="54">
        <v>20318</v>
      </c>
      <c r="N20" s="54">
        <v>24584.78</v>
      </c>
      <c r="O20" s="36" t="s">
        <v>125</v>
      </c>
      <c r="P20" s="60">
        <v>18</v>
      </c>
    </row>
    <row r="21" spans="1:16" s="17" customFormat="1" ht="30" customHeight="1">
      <c r="A21" s="17" t="s">
        <v>126</v>
      </c>
      <c r="B21" s="1" t="s">
        <v>127</v>
      </c>
      <c r="C21" s="40" t="s">
        <v>45</v>
      </c>
      <c r="D21" s="17" t="s">
        <v>2</v>
      </c>
      <c r="E21" s="54">
        <v>751.7</v>
      </c>
      <c r="F21" s="54">
        <v>909.56</v>
      </c>
      <c r="I21" s="39"/>
      <c r="J21" s="40"/>
      <c r="K21" s="40">
        <v>1</v>
      </c>
      <c r="L21" s="1" t="s">
        <v>57</v>
      </c>
      <c r="M21" s="54">
        <v>751.7</v>
      </c>
      <c r="N21" s="54">
        <v>909.56</v>
      </c>
      <c r="O21" s="36" t="s">
        <v>117</v>
      </c>
      <c r="P21" s="61" t="s">
        <v>42</v>
      </c>
    </row>
    <row r="22" spans="1:16" s="17" customFormat="1" ht="30" customHeight="1">
      <c r="A22" s="17" t="s">
        <v>128</v>
      </c>
      <c r="B22" s="1" t="s">
        <v>129</v>
      </c>
      <c r="C22" s="40" t="s">
        <v>45</v>
      </c>
      <c r="D22" s="17" t="s">
        <v>2</v>
      </c>
      <c r="E22" s="54">
        <v>164</v>
      </c>
      <c r="F22" s="54">
        <v>198.44</v>
      </c>
      <c r="I22" s="39"/>
      <c r="J22" s="40"/>
      <c r="K22" s="40">
        <v>1</v>
      </c>
      <c r="L22" s="1" t="s">
        <v>130</v>
      </c>
      <c r="M22" s="54">
        <v>164</v>
      </c>
      <c r="N22" s="54">
        <v>198.44</v>
      </c>
      <c r="O22" s="36" t="s">
        <v>117</v>
      </c>
      <c r="P22" s="61" t="s">
        <v>42</v>
      </c>
    </row>
    <row r="23" spans="1:16" s="17" customFormat="1" ht="30" customHeight="1">
      <c r="A23" s="17" t="s">
        <v>131</v>
      </c>
      <c r="B23" s="1" t="s">
        <v>132</v>
      </c>
      <c r="C23" s="40" t="s">
        <v>48</v>
      </c>
      <c r="D23" s="17" t="s">
        <v>2</v>
      </c>
      <c r="E23" s="54">
        <v>246.68</v>
      </c>
      <c r="F23" s="54">
        <v>298.48</v>
      </c>
      <c r="I23" s="39"/>
      <c r="J23" s="40"/>
      <c r="K23" s="40">
        <v>6</v>
      </c>
      <c r="L23" s="1" t="s">
        <v>133</v>
      </c>
      <c r="M23" s="54">
        <v>246.68</v>
      </c>
      <c r="N23" s="54">
        <v>298.48</v>
      </c>
      <c r="O23" s="36" t="s">
        <v>113</v>
      </c>
      <c r="P23" s="61" t="s">
        <v>42</v>
      </c>
    </row>
    <row r="24" spans="1:16" s="17" customFormat="1" ht="30" customHeight="1">
      <c r="A24" s="17" t="s">
        <v>134</v>
      </c>
      <c r="B24" s="1" t="s">
        <v>46</v>
      </c>
      <c r="C24" s="40" t="s">
        <v>45</v>
      </c>
      <c r="D24" s="17" t="s">
        <v>2</v>
      </c>
      <c r="E24" s="54">
        <v>232.47</v>
      </c>
      <c r="F24" s="54">
        <v>281.29000000000002</v>
      </c>
      <c r="I24" s="39"/>
      <c r="J24" s="40"/>
      <c r="K24" s="40">
        <v>1</v>
      </c>
      <c r="L24" s="1" t="s">
        <v>47</v>
      </c>
      <c r="M24" s="54">
        <v>232.47</v>
      </c>
      <c r="N24" s="54">
        <v>281.29000000000002</v>
      </c>
      <c r="O24" s="36" t="s">
        <v>135</v>
      </c>
      <c r="P24" s="61" t="s">
        <v>42</v>
      </c>
    </row>
    <row r="25" spans="1:16" s="17" customFormat="1" ht="30" customHeight="1">
      <c r="A25" s="17" t="s">
        <v>136</v>
      </c>
      <c r="B25" s="1" t="s">
        <v>137</v>
      </c>
      <c r="C25" s="40" t="s">
        <v>72</v>
      </c>
      <c r="D25" s="17" t="s">
        <v>2</v>
      </c>
      <c r="E25" s="54">
        <v>59970</v>
      </c>
      <c r="F25" s="54">
        <v>72563.7</v>
      </c>
      <c r="I25" s="39"/>
      <c r="J25" s="40"/>
      <c r="K25" s="40">
        <v>1</v>
      </c>
      <c r="L25" s="1" t="s">
        <v>138</v>
      </c>
      <c r="M25" s="54">
        <v>59970</v>
      </c>
      <c r="N25" s="54">
        <v>72563.7</v>
      </c>
      <c r="O25" s="36" t="s">
        <v>139</v>
      </c>
      <c r="P25" s="61" t="s">
        <v>42</v>
      </c>
    </row>
    <row r="26" spans="1:16" s="17" customFormat="1" ht="30" customHeight="1">
      <c r="A26" s="17" t="s">
        <v>136</v>
      </c>
      <c r="B26" s="1" t="s">
        <v>137</v>
      </c>
      <c r="C26" s="40" t="s">
        <v>72</v>
      </c>
      <c r="D26" s="17" t="s">
        <v>2</v>
      </c>
      <c r="E26" s="54">
        <v>72000</v>
      </c>
      <c r="F26" s="54">
        <v>87120</v>
      </c>
      <c r="I26" s="39"/>
      <c r="J26" s="40"/>
      <c r="K26" s="40">
        <v>1</v>
      </c>
      <c r="L26" s="1" t="s">
        <v>140</v>
      </c>
      <c r="M26" s="54">
        <v>72000</v>
      </c>
      <c r="N26" s="54">
        <v>87120</v>
      </c>
      <c r="O26" s="36" t="s">
        <v>139</v>
      </c>
      <c r="P26" s="60" t="s">
        <v>42</v>
      </c>
    </row>
    <row r="27" spans="1:16" s="17" customFormat="1" ht="30" customHeight="1">
      <c r="A27" s="17" t="s">
        <v>141</v>
      </c>
      <c r="B27" s="1" t="s">
        <v>142</v>
      </c>
      <c r="C27" s="40" t="s">
        <v>48</v>
      </c>
      <c r="D27" s="17" t="s">
        <v>2</v>
      </c>
      <c r="E27" s="54">
        <v>1106</v>
      </c>
      <c r="F27" s="54">
        <v>1338.26</v>
      </c>
      <c r="I27" s="39"/>
      <c r="J27" s="40"/>
      <c r="K27" s="40">
        <v>3</v>
      </c>
      <c r="L27" s="1" t="s">
        <v>143</v>
      </c>
      <c r="M27" s="54">
        <v>1106</v>
      </c>
      <c r="N27" s="54">
        <v>1338.26</v>
      </c>
      <c r="O27" s="36" t="s">
        <v>135</v>
      </c>
      <c r="P27" s="61" t="s">
        <v>42</v>
      </c>
    </row>
    <row r="28" spans="1:16" s="17" customFormat="1" ht="30" customHeight="1">
      <c r="A28" s="17" t="s">
        <v>144</v>
      </c>
      <c r="B28" s="1" t="s">
        <v>145</v>
      </c>
      <c r="C28" s="40" t="s">
        <v>48</v>
      </c>
      <c r="D28" s="17" t="s">
        <v>2</v>
      </c>
      <c r="E28" s="54">
        <v>91.8</v>
      </c>
      <c r="F28" s="54">
        <v>95.47</v>
      </c>
      <c r="I28" s="39"/>
      <c r="J28" s="40"/>
      <c r="K28" s="40">
        <v>1</v>
      </c>
      <c r="L28" s="1" t="s">
        <v>61</v>
      </c>
      <c r="M28" s="54">
        <v>91.8</v>
      </c>
      <c r="N28" s="54">
        <v>95.47</v>
      </c>
      <c r="O28" s="36" t="s">
        <v>117</v>
      </c>
      <c r="P28" s="61" t="s">
        <v>42</v>
      </c>
    </row>
    <row r="29" spans="1:16" s="17" customFormat="1" ht="30" customHeight="1">
      <c r="A29" s="17" t="s">
        <v>146</v>
      </c>
      <c r="B29" s="1" t="s">
        <v>147</v>
      </c>
      <c r="C29" s="40" t="s">
        <v>48</v>
      </c>
      <c r="D29" s="17" t="s">
        <v>2</v>
      </c>
      <c r="E29" s="54">
        <v>3760.72</v>
      </c>
      <c r="F29" s="54">
        <v>4550.47</v>
      </c>
      <c r="I29" s="39"/>
      <c r="J29" s="40"/>
      <c r="K29" s="40">
        <v>1</v>
      </c>
      <c r="L29" s="1" t="s">
        <v>148</v>
      </c>
      <c r="M29" s="54">
        <v>3760.72</v>
      </c>
      <c r="N29" s="54">
        <v>4550.47</v>
      </c>
      <c r="O29" s="36" t="s">
        <v>149</v>
      </c>
      <c r="P29" s="60" t="s">
        <v>42</v>
      </c>
    </row>
    <row r="30" spans="1:16" s="17" customFormat="1" ht="30" customHeight="1">
      <c r="A30" s="17" t="s">
        <v>150</v>
      </c>
      <c r="B30" s="1" t="s">
        <v>151</v>
      </c>
      <c r="C30" s="40" t="s">
        <v>45</v>
      </c>
      <c r="D30" s="17" t="s">
        <v>2</v>
      </c>
      <c r="E30" s="54">
        <v>196.84</v>
      </c>
      <c r="F30" s="54">
        <v>238.18</v>
      </c>
      <c r="I30" s="39"/>
      <c r="J30" s="40"/>
      <c r="K30" s="40">
        <v>1</v>
      </c>
      <c r="L30" s="1" t="s">
        <v>47</v>
      </c>
      <c r="M30" s="54">
        <v>196.84</v>
      </c>
      <c r="N30" s="54">
        <v>238.18</v>
      </c>
      <c r="O30" s="36" t="s">
        <v>152</v>
      </c>
      <c r="P30" s="60" t="s">
        <v>42</v>
      </c>
    </row>
    <row r="31" spans="1:16" s="17" customFormat="1" ht="30" customHeight="1">
      <c r="A31" s="17" t="s">
        <v>153</v>
      </c>
      <c r="B31" s="1" t="s">
        <v>50</v>
      </c>
      <c r="C31" s="40" t="s">
        <v>45</v>
      </c>
      <c r="D31" s="17" t="s">
        <v>2</v>
      </c>
      <c r="E31" s="54">
        <v>119.84</v>
      </c>
      <c r="F31" s="54">
        <v>145.01</v>
      </c>
      <c r="I31" s="39"/>
      <c r="J31" s="40"/>
      <c r="K31" s="40">
        <v>1</v>
      </c>
      <c r="L31" s="1" t="s">
        <v>47</v>
      </c>
      <c r="M31" s="54">
        <v>119.84</v>
      </c>
      <c r="N31" s="54">
        <v>145.01</v>
      </c>
      <c r="O31" s="36" t="s">
        <v>152</v>
      </c>
      <c r="P31" s="60" t="s">
        <v>42</v>
      </c>
    </row>
    <row r="32" spans="1:16" s="17" customFormat="1" ht="30" customHeight="1">
      <c r="A32" s="17" t="s">
        <v>153</v>
      </c>
      <c r="B32" s="1" t="s">
        <v>50</v>
      </c>
      <c r="C32" s="40" t="s">
        <v>45</v>
      </c>
      <c r="D32" s="17" t="s">
        <v>2</v>
      </c>
      <c r="E32" s="54">
        <v>160</v>
      </c>
      <c r="F32" s="54">
        <v>193.6</v>
      </c>
      <c r="I32" s="39"/>
      <c r="J32" s="40"/>
      <c r="K32" s="40">
        <v>1</v>
      </c>
      <c r="L32" s="1" t="s">
        <v>47</v>
      </c>
      <c r="M32" s="54">
        <v>160</v>
      </c>
      <c r="N32" s="54">
        <v>193.6</v>
      </c>
      <c r="O32" s="36" t="s">
        <v>152</v>
      </c>
      <c r="P32" s="60" t="s">
        <v>42</v>
      </c>
    </row>
    <row r="33" spans="1:16" s="17" customFormat="1" ht="30" customHeight="1">
      <c r="A33" s="17" t="s">
        <v>154</v>
      </c>
      <c r="B33" s="1" t="s">
        <v>58</v>
      </c>
      <c r="C33" s="40" t="s">
        <v>45</v>
      </c>
      <c r="D33" s="12" t="s">
        <v>2</v>
      </c>
      <c r="E33" s="54">
        <v>99.12</v>
      </c>
      <c r="F33" s="54">
        <v>119.94</v>
      </c>
      <c r="I33" s="39"/>
      <c r="J33" s="40"/>
      <c r="K33" s="40">
        <v>1</v>
      </c>
      <c r="L33" s="1" t="s">
        <v>47</v>
      </c>
      <c r="M33" s="54">
        <v>99.12</v>
      </c>
      <c r="N33" s="54">
        <v>119.94</v>
      </c>
      <c r="O33" s="36" t="s">
        <v>117</v>
      </c>
      <c r="P33" s="60" t="s">
        <v>42</v>
      </c>
    </row>
    <row r="34" spans="1:16" s="17" customFormat="1" ht="30" customHeight="1">
      <c r="A34" s="17" t="s">
        <v>154</v>
      </c>
      <c r="B34" s="1" t="s">
        <v>58</v>
      </c>
      <c r="C34" s="40" t="s">
        <v>45</v>
      </c>
      <c r="D34" s="17" t="s">
        <v>2</v>
      </c>
      <c r="E34" s="54">
        <v>188.16</v>
      </c>
      <c r="F34" s="54">
        <v>227.67</v>
      </c>
      <c r="I34" s="39"/>
      <c r="J34" s="40"/>
      <c r="K34" s="40">
        <v>1</v>
      </c>
      <c r="L34" s="1" t="s">
        <v>47</v>
      </c>
      <c r="M34" s="54">
        <v>188.16</v>
      </c>
      <c r="N34" s="54">
        <v>227.67</v>
      </c>
      <c r="O34" s="36" t="s">
        <v>117</v>
      </c>
      <c r="P34" s="60" t="s">
        <v>42</v>
      </c>
    </row>
    <row r="35" spans="1:16" s="17" customFormat="1" ht="30" customHeight="1">
      <c r="A35" s="17" t="s">
        <v>154</v>
      </c>
      <c r="B35" s="1" t="s">
        <v>58</v>
      </c>
      <c r="C35" s="40" t="s">
        <v>45</v>
      </c>
      <c r="D35" s="17" t="s">
        <v>2</v>
      </c>
      <c r="E35" s="54">
        <v>106</v>
      </c>
      <c r="F35" s="54">
        <v>128.26</v>
      </c>
      <c r="I35" s="39"/>
      <c r="J35" s="40"/>
      <c r="K35" s="40">
        <v>1</v>
      </c>
      <c r="L35" s="1" t="s">
        <v>49</v>
      </c>
      <c r="M35" s="54">
        <v>106</v>
      </c>
      <c r="N35" s="54">
        <v>128.26</v>
      </c>
      <c r="O35" s="36" t="s">
        <v>117</v>
      </c>
      <c r="P35" s="60" t="s">
        <v>42</v>
      </c>
    </row>
    <row r="36" spans="1:16" s="17" customFormat="1" ht="30" customHeight="1">
      <c r="A36" s="17" t="s">
        <v>155</v>
      </c>
      <c r="B36" s="1" t="s">
        <v>156</v>
      </c>
      <c r="C36" s="40" t="s">
        <v>45</v>
      </c>
      <c r="D36" s="17" t="s">
        <v>2</v>
      </c>
      <c r="E36" s="54">
        <v>149</v>
      </c>
      <c r="F36" s="54">
        <v>180.29</v>
      </c>
      <c r="I36" s="39"/>
      <c r="J36" s="40"/>
      <c r="K36" s="40">
        <v>1</v>
      </c>
      <c r="L36" s="1" t="s">
        <v>49</v>
      </c>
      <c r="M36" s="54">
        <v>149</v>
      </c>
      <c r="N36" s="54">
        <v>180.29</v>
      </c>
      <c r="O36" s="36" t="s">
        <v>117</v>
      </c>
      <c r="P36" s="60" t="s">
        <v>42</v>
      </c>
    </row>
    <row r="37" spans="1:16" s="17" customFormat="1" ht="30" customHeight="1">
      <c r="A37" s="17" t="s">
        <v>157</v>
      </c>
      <c r="B37" s="1" t="s">
        <v>158</v>
      </c>
      <c r="C37" s="40" t="s">
        <v>48</v>
      </c>
      <c r="D37" s="17" t="s">
        <v>2</v>
      </c>
      <c r="E37" s="54">
        <v>51.27</v>
      </c>
      <c r="F37" s="54">
        <v>62.04</v>
      </c>
      <c r="I37" s="39"/>
      <c r="J37" s="40"/>
      <c r="K37" s="40">
        <v>1</v>
      </c>
      <c r="L37" s="1" t="s">
        <v>159</v>
      </c>
      <c r="M37" s="54">
        <v>51.27</v>
      </c>
      <c r="N37" s="54">
        <v>62.04</v>
      </c>
      <c r="O37" s="36" t="s">
        <v>117</v>
      </c>
      <c r="P37" s="60" t="s">
        <v>42</v>
      </c>
    </row>
    <row r="38" spans="1:16" s="17" customFormat="1" ht="30" customHeight="1">
      <c r="A38" s="17" t="s">
        <v>160</v>
      </c>
      <c r="B38" s="1" t="s">
        <v>58</v>
      </c>
      <c r="C38" s="40" t="s">
        <v>45</v>
      </c>
      <c r="D38" s="17" t="s">
        <v>2</v>
      </c>
      <c r="E38" s="54">
        <v>594.72</v>
      </c>
      <c r="F38" s="54">
        <v>719.61</v>
      </c>
      <c r="I38" s="39"/>
      <c r="J38" s="40"/>
      <c r="K38" s="40">
        <v>1</v>
      </c>
      <c r="L38" s="1" t="s">
        <v>47</v>
      </c>
      <c r="M38" s="54">
        <v>594.72</v>
      </c>
      <c r="N38" s="54">
        <v>719.61</v>
      </c>
      <c r="O38" s="36" t="s">
        <v>152</v>
      </c>
      <c r="P38" s="60" t="s">
        <v>42</v>
      </c>
    </row>
    <row r="39" spans="1:16" s="17" customFormat="1" ht="30" customHeight="1">
      <c r="A39" s="17" t="s">
        <v>160</v>
      </c>
      <c r="B39" s="1" t="s">
        <v>58</v>
      </c>
      <c r="C39" s="40" t="s">
        <v>45</v>
      </c>
      <c r="D39" s="17" t="s">
        <v>2</v>
      </c>
      <c r="E39" s="54">
        <v>952</v>
      </c>
      <c r="F39" s="54">
        <v>1151.92</v>
      </c>
      <c r="I39" s="39"/>
      <c r="J39" s="40"/>
      <c r="K39" s="40">
        <v>1</v>
      </c>
      <c r="L39" s="1" t="s">
        <v>49</v>
      </c>
      <c r="M39" s="54">
        <v>952</v>
      </c>
      <c r="N39" s="54">
        <v>1151.92</v>
      </c>
      <c r="O39" s="36" t="s">
        <v>152</v>
      </c>
      <c r="P39" s="60" t="s">
        <v>42</v>
      </c>
    </row>
    <row r="40" spans="1:16" s="17" customFormat="1" ht="30" customHeight="1">
      <c r="A40" s="17" t="s">
        <v>160</v>
      </c>
      <c r="B40" s="1" t="s">
        <v>58</v>
      </c>
      <c r="C40" s="40" t="s">
        <v>45</v>
      </c>
      <c r="D40" s="17" t="s">
        <v>2</v>
      </c>
      <c r="E40" s="54">
        <v>196.84</v>
      </c>
      <c r="F40" s="54">
        <v>238.18</v>
      </c>
      <c r="I40" s="39"/>
      <c r="J40" s="40"/>
      <c r="K40" s="40">
        <v>1</v>
      </c>
      <c r="L40" s="1" t="s">
        <v>47</v>
      </c>
      <c r="M40" s="54">
        <v>196.84</v>
      </c>
      <c r="N40" s="54">
        <v>238.18</v>
      </c>
      <c r="O40" s="36" t="s">
        <v>152</v>
      </c>
      <c r="P40" s="60" t="s">
        <v>42</v>
      </c>
    </row>
    <row r="41" spans="1:16" s="17" customFormat="1" ht="30" customHeight="1">
      <c r="A41" s="17" t="s">
        <v>161</v>
      </c>
      <c r="B41" s="1" t="s">
        <v>46</v>
      </c>
      <c r="C41" s="40" t="s">
        <v>45</v>
      </c>
      <c r="D41" s="17" t="s">
        <v>2</v>
      </c>
      <c r="E41" s="54">
        <v>188.16</v>
      </c>
      <c r="F41" s="54">
        <v>227.67</v>
      </c>
      <c r="I41" s="39"/>
      <c r="J41" s="40"/>
      <c r="K41" s="40">
        <v>1</v>
      </c>
      <c r="L41" s="1" t="s">
        <v>47</v>
      </c>
      <c r="M41" s="54">
        <v>188.16</v>
      </c>
      <c r="N41" s="54">
        <v>227.67</v>
      </c>
      <c r="O41" s="36" t="s">
        <v>152</v>
      </c>
      <c r="P41" s="60" t="s">
        <v>42</v>
      </c>
    </row>
    <row r="42" spans="1:16" s="17" customFormat="1" ht="30" customHeight="1">
      <c r="A42" s="17" t="s">
        <v>162</v>
      </c>
      <c r="B42" s="1" t="s">
        <v>163</v>
      </c>
      <c r="C42" s="40" t="s">
        <v>48</v>
      </c>
      <c r="D42" s="17" t="s">
        <v>2</v>
      </c>
      <c r="E42" s="54">
        <v>55.18</v>
      </c>
      <c r="F42" s="54">
        <v>66.77</v>
      </c>
      <c r="I42" s="39"/>
      <c r="J42" s="40"/>
      <c r="K42" s="40">
        <v>1</v>
      </c>
      <c r="L42" s="1" t="s">
        <v>164</v>
      </c>
      <c r="M42" s="54">
        <v>55.18</v>
      </c>
      <c r="N42" s="54">
        <v>66.77</v>
      </c>
      <c r="O42" s="36" t="s">
        <v>117</v>
      </c>
      <c r="P42" s="60" t="s">
        <v>42</v>
      </c>
    </row>
    <row r="43" spans="1:16" s="17" customFormat="1" ht="30" customHeight="1">
      <c r="A43" s="17" t="s">
        <v>165</v>
      </c>
      <c r="B43" s="1" t="s">
        <v>166</v>
      </c>
      <c r="C43" s="40" t="s">
        <v>48</v>
      </c>
      <c r="D43" s="17" t="s">
        <v>3</v>
      </c>
      <c r="E43" s="54">
        <v>540.42999999999995</v>
      </c>
      <c r="F43" s="54">
        <v>653.91999999999996</v>
      </c>
      <c r="I43" s="39"/>
      <c r="J43" s="40"/>
      <c r="K43" s="40">
        <v>1</v>
      </c>
      <c r="L43" s="1" t="s">
        <v>167</v>
      </c>
      <c r="M43" s="54">
        <v>540.42999999999995</v>
      </c>
      <c r="N43" s="54">
        <v>653.91999999999996</v>
      </c>
      <c r="O43" s="36" t="s">
        <v>168</v>
      </c>
      <c r="P43" s="60" t="s">
        <v>42</v>
      </c>
    </row>
    <row r="44" spans="1:16" s="17" customFormat="1" ht="30" customHeight="1">
      <c r="A44" s="17" t="s">
        <v>169</v>
      </c>
      <c r="B44" s="1" t="s">
        <v>50</v>
      </c>
      <c r="C44" s="40" t="s">
        <v>45</v>
      </c>
      <c r="D44" s="17" t="s">
        <v>2</v>
      </c>
      <c r="E44" s="54">
        <v>171</v>
      </c>
      <c r="F44" s="54">
        <v>206.91</v>
      </c>
      <c r="I44" s="39"/>
      <c r="J44" s="40"/>
      <c r="K44" s="40">
        <v>1</v>
      </c>
      <c r="L44" s="1" t="s">
        <v>49</v>
      </c>
      <c r="M44" s="54">
        <v>171</v>
      </c>
      <c r="N44" s="54">
        <v>206.91</v>
      </c>
      <c r="O44" s="36" t="s">
        <v>152</v>
      </c>
      <c r="P44" s="60" t="s">
        <v>42</v>
      </c>
    </row>
    <row r="45" spans="1:16" s="17" customFormat="1" ht="30" customHeight="1">
      <c r="A45" s="17" t="s">
        <v>170</v>
      </c>
      <c r="B45" s="1" t="s">
        <v>46</v>
      </c>
      <c r="C45" s="40" t="s">
        <v>45</v>
      </c>
      <c r="D45" s="17" t="s">
        <v>2</v>
      </c>
      <c r="E45" s="54">
        <v>196.84</v>
      </c>
      <c r="F45" s="54">
        <v>238.18</v>
      </c>
      <c r="I45" s="39"/>
      <c r="J45" s="40"/>
      <c r="K45" s="40">
        <v>1</v>
      </c>
      <c r="L45" s="1" t="s">
        <v>47</v>
      </c>
      <c r="M45" s="54">
        <v>196.84</v>
      </c>
      <c r="N45" s="54">
        <v>238.18</v>
      </c>
      <c r="O45" s="36" t="s">
        <v>152</v>
      </c>
      <c r="P45" s="60" t="s">
        <v>42</v>
      </c>
    </row>
    <row r="46" spans="1:16" s="17" customFormat="1" ht="30" customHeight="1">
      <c r="A46" s="17" t="s">
        <v>171</v>
      </c>
      <c r="B46" s="1" t="s">
        <v>172</v>
      </c>
      <c r="C46" s="40" t="s">
        <v>48</v>
      </c>
      <c r="D46" s="17" t="s">
        <v>2</v>
      </c>
      <c r="E46" s="54">
        <v>45.25</v>
      </c>
      <c r="F46" s="54">
        <v>54.75</v>
      </c>
      <c r="I46" s="39"/>
      <c r="J46" s="40"/>
      <c r="K46" s="40">
        <v>1</v>
      </c>
      <c r="L46" s="1" t="s">
        <v>173</v>
      </c>
      <c r="M46" s="54">
        <v>45.25</v>
      </c>
      <c r="N46" s="54">
        <v>54.75</v>
      </c>
      <c r="O46" s="36" t="s">
        <v>117</v>
      </c>
      <c r="P46" s="60" t="s">
        <v>42</v>
      </c>
    </row>
    <row r="47" spans="1:16" s="17" customFormat="1" ht="30" customHeight="1">
      <c r="A47" s="17" t="s">
        <v>174</v>
      </c>
      <c r="B47" s="1" t="s">
        <v>175</v>
      </c>
      <c r="C47" s="40" t="s">
        <v>48</v>
      </c>
      <c r="D47" s="17" t="s">
        <v>2</v>
      </c>
      <c r="E47" s="54">
        <v>215.49</v>
      </c>
      <c r="F47" s="54">
        <v>260.74</v>
      </c>
      <c r="I47" s="39"/>
      <c r="J47" s="40"/>
      <c r="K47" s="40">
        <v>1</v>
      </c>
      <c r="L47" s="1" t="s">
        <v>51</v>
      </c>
      <c r="M47" s="54">
        <v>215.49</v>
      </c>
      <c r="N47" s="54">
        <v>260.74</v>
      </c>
      <c r="O47" s="36" t="s">
        <v>176</v>
      </c>
      <c r="P47" s="60" t="s">
        <v>42</v>
      </c>
    </row>
    <row r="48" spans="1:16" s="17" customFormat="1" ht="30" customHeight="1">
      <c r="A48" s="17" t="s">
        <v>177</v>
      </c>
      <c r="B48" s="1" t="s">
        <v>175</v>
      </c>
      <c r="C48" s="40" t="s">
        <v>48</v>
      </c>
      <c r="D48" s="17" t="s">
        <v>2</v>
      </c>
      <c r="E48" s="54">
        <v>93.6</v>
      </c>
      <c r="F48" s="54">
        <v>113.26</v>
      </c>
      <c r="I48" s="39"/>
      <c r="J48" s="40"/>
      <c r="K48" s="40">
        <v>1</v>
      </c>
      <c r="L48" s="1" t="s">
        <v>51</v>
      </c>
      <c r="M48" s="54">
        <v>93.6</v>
      </c>
      <c r="N48" s="54">
        <v>113.26</v>
      </c>
      <c r="O48" s="36" t="s">
        <v>117</v>
      </c>
      <c r="P48" s="60" t="s">
        <v>42</v>
      </c>
    </row>
    <row r="49" spans="1:16" s="17" customFormat="1" ht="30" customHeight="1">
      <c r="A49" s="17" t="s">
        <v>178</v>
      </c>
      <c r="B49" s="1" t="s">
        <v>179</v>
      </c>
      <c r="C49" s="40" t="s">
        <v>48</v>
      </c>
      <c r="D49" s="17" t="s">
        <v>2</v>
      </c>
      <c r="E49" s="54">
        <v>32.549999999999997</v>
      </c>
      <c r="F49" s="54">
        <v>39.39</v>
      </c>
      <c r="I49" s="39"/>
      <c r="J49" s="40"/>
      <c r="K49" s="40">
        <v>1</v>
      </c>
      <c r="L49" s="1" t="s">
        <v>51</v>
      </c>
      <c r="M49" s="54">
        <v>32.549999999999997</v>
      </c>
      <c r="N49" s="54">
        <v>39.39</v>
      </c>
      <c r="O49" s="36" t="s">
        <v>110</v>
      </c>
      <c r="P49" s="60" t="s">
        <v>42</v>
      </c>
    </row>
    <row r="50" spans="1:16" s="17" customFormat="1" ht="30" customHeight="1">
      <c r="A50" s="17" t="s">
        <v>180</v>
      </c>
      <c r="B50" s="1" t="s">
        <v>181</v>
      </c>
      <c r="C50" s="40" t="s">
        <v>48</v>
      </c>
      <c r="D50" s="17" t="s">
        <v>2</v>
      </c>
      <c r="E50" s="54">
        <v>53.1</v>
      </c>
      <c r="F50" s="54">
        <v>64.25</v>
      </c>
      <c r="I50" s="39"/>
      <c r="J50" s="40"/>
      <c r="K50" s="40">
        <v>1</v>
      </c>
      <c r="L50" s="1" t="s">
        <v>173</v>
      </c>
      <c r="M50" s="54">
        <v>53.1</v>
      </c>
      <c r="N50" s="54">
        <v>64.25</v>
      </c>
      <c r="O50" s="36" t="s">
        <v>117</v>
      </c>
      <c r="P50" s="60" t="s">
        <v>42</v>
      </c>
    </row>
    <row r="51" spans="1:16" s="17" customFormat="1" ht="30" customHeight="1">
      <c r="A51" s="17" t="s">
        <v>182</v>
      </c>
      <c r="B51" s="1" t="s">
        <v>46</v>
      </c>
      <c r="C51" s="40" t="s">
        <v>45</v>
      </c>
      <c r="D51" s="17" t="s">
        <v>2</v>
      </c>
      <c r="E51" s="54">
        <v>196.84</v>
      </c>
      <c r="F51" s="54">
        <v>238.18</v>
      </c>
      <c r="I51" s="39"/>
      <c r="J51" s="40"/>
      <c r="K51" s="40">
        <v>1</v>
      </c>
      <c r="L51" s="1" t="s">
        <v>47</v>
      </c>
      <c r="M51" s="54">
        <v>196.84</v>
      </c>
      <c r="N51" s="54">
        <v>238.18</v>
      </c>
      <c r="O51" s="36" t="s">
        <v>152</v>
      </c>
      <c r="P51" s="60" t="s">
        <v>42</v>
      </c>
    </row>
    <row r="52" spans="1:16" s="17" customFormat="1" ht="30" customHeight="1">
      <c r="A52" s="17" t="s">
        <v>183</v>
      </c>
      <c r="B52" s="1" t="s">
        <v>184</v>
      </c>
      <c r="C52" s="40" t="s">
        <v>48</v>
      </c>
      <c r="D52" s="17" t="s">
        <v>2</v>
      </c>
      <c r="E52" s="54">
        <v>60</v>
      </c>
      <c r="F52" s="54">
        <v>72.599999999999994</v>
      </c>
      <c r="I52" s="39"/>
      <c r="J52" s="40"/>
      <c r="K52" s="40">
        <v>1</v>
      </c>
      <c r="L52" s="1" t="s">
        <v>116</v>
      </c>
      <c r="M52" s="54">
        <v>60</v>
      </c>
      <c r="N52" s="54">
        <v>72.599999999999994</v>
      </c>
      <c r="O52" s="36" t="s">
        <v>117</v>
      </c>
      <c r="P52" s="60" t="s">
        <v>42</v>
      </c>
    </row>
    <row r="53" spans="1:16" s="17" customFormat="1" ht="30" customHeight="1">
      <c r="A53" s="17" t="s">
        <v>185</v>
      </c>
      <c r="B53" s="1" t="s">
        <v>186</v>
      </c>
      <c r="C53" s="40" t="s">
        <v>48</v>
      </c>
      <c r="D53" s="17" t="s">
        <v>2</v>
      </c>
      <c r="E53" s="54">
        <v>720</v>
      </c>
      <c r="F53" s="54">
        <v>871.2</v>
      </c>
      <c r="I53" s="39"/>
      <c r="J53" s="40"/>
      <c r="K53" s="40">
        <v>4</v>
      </c>
      <c r="L53" s="1" t="s">
        <v>49</v>
      </c>
      <c r="M53" s="54">
        <v>720</v>
      </c>
      <c r="N53" s="54">
        <v>871.2</v>
      </c>
      <c r="O53" s="36" t="s">
        <v>187</v>
      </c>
      <c r="P53" s="60" t="s">
        <v>42</v>
      </c>
    </row>
    <row r="54" spans="1:16" s="17" customFormat="1" ht="30" customHeight="1">
      <c r="A54" s="17" t="s">
        <v>188</v>
      </c>
      <c r="B54" s="1" t="s">
        <v>50</v>
      </c>
      <c r="C54" s="40" t="s">
        <v>45</v>
      </c>
      <c r="D54" s="17" t="s">
        <v>2</v>
      </c>
      <c r="E54" s="54">
        <v>666</v>
      </c>
      <c r="F54" s="54">
        <v>805.86</v>
      </c>
      <c r="I54" s="39"/>
      <c r="J54" s="40"/>
      <c r="K54" s="40">
        <v>1</v>
      </c>
      <c r="L54" s="1" t="s">
        <v>49</v>
      </c>
      <c r="M54" s="54">
        <v>666</v>
      </c>
      <c r="N54" s="54">
        <v>805.86</v>
      </c>
      <c r="O54" s="36" t="s">
        <v>152</v>
      </c>
      <c r="P54" s="60" t="s">
        <v>42</v>
      </c>
    </row>
    <row r="55" spans="1:16" s="17" customFormat="1" ht="30" customHeight="1">
      <c r="A55" s="17" t="s">
        <v>188</v>
      </c>
      <c r="B55" s="1" t="s">
        <v>50</v>
      </c>
      <c r="C55" s="40" t="s">
        <v>45</v>
      </c>
      <c r="D55" s="17" t="s">
        <v>2</v>
      </c>
      <c r="E55" s="54">
        <v>376.32</v>
      </c>
      <c r="F55" s="54">
        <v>455.35</v>
      </c>
      <c r="I55" s="39"/>
      <c r="J55" s="40"/>
      <c r="K55" s="40">
        <v>1</v>
      </c>
      <c r="L55" s="1" t="s">
        <v>47</v>
      </c>
      <c r="M55" s="54">
        <v>376.32</v>
      </c>
      <c r="N55" s="54">
        <v>455.35</v>
      </c>
      <c r="O55" s="36" t="s">
        <v>152</v>
      </c>
      <c r="P55" s="60" t="s">
        <v>42</v>
      </c>
    </row>
    <row r="56" spans="1:16" s="17" customFormat="1" ht="30" customHeight="1">
      <c r="A56" s="17" t="s">
        <v>189</v>
      </c>
      <c r="B56" s="1" t="s">
        <v>190</v>
      </c>
      <c r="C56" s="40" t="s">
        <v>48</v>
      </c>
      <c r="D56" s="17" t="s">
        <v>2</v>
      </c>
      <c r="E56" s="54">
        <v>69.290000000000006</v>
      </c>
      <c r="F56" s="54">
        <v>83.84</v>
      </c>
      <c r="I56" s="39"/>
      <c r="J56" s="40"/>
      <c r="K56" s="40">
        <v>1</v>
      </c>
      <c r="L56" s="1" t="s">
        <v>173</v>
      </c>
      <c r="M56" s="54">
        <v>69.290000000000006</v>
      </c>
      <c r="N56" s="54">
        <v>83.84</v>
      </c>
      <c r="O56" s="36" t="s">
        <v>152</v>
      </c>
      <c r="P56" s="60" t="s">
        <v>42</v>
      </c>
    </row>
    <row r="57" spans="1:16" s="17" customFormat="1" ht="30" customHeight="1">
      <c r="A57" s="17" t="s">
        <v>191</v>
      </c>
      <c r="B57" s="1" t="s">
        <v>192</v>
      </c>
      <c r="C57" s="40" t="s">
        <v>48</v>
      </c>
      <c r="D57" s="17" t="s">
        <v>2</v>
      </c>
      <c r="E57" s="54">
        <v>37.950000000000003</v>
      </c>
      <c r="F57" s="54">
        <v>45.92</v>
      </c>
      <c r="I57" s="39"/>
      <c r="J57" s="40"/>
      <c r="K57" s="40">
        <v>3</v>
      </c>
      <c r="L57" s="1" t="s">
        <v>159</v>
      </c>
      <c r="M57" s="54">
        <v>37.950000000000003</v>
      </c>
      <c r="N57" s="54">
        <v>45.92</v>
      </c>
      <c r="O57" s="36" t="s">
        <v>149</v>
      </c>
      <c r="P57" s="60" t="s">
        <v>42</v>
      </c>
    </row>
    <row r="58" spans="1:16" s="17" customFormat="1" ht="30" customHeight="1">
      <c r="A58" s="17" t="s">
        <v>193</v>
      </c>
      <c r="B58" s="1" t="s">
        <v>194</v>
      </c>
      <c r="C58" s="40" t="s">
        <v>45</v>
      </c>
      <c r="D58" s="17" t="s">
        <v>2</v>
      </c>
      <c r="E58" s="54">
        <v>2062.11</v>
      </c>
      <c r="F58" s="54">
        <v>2495.15</v>
      </c>
      <c r="I58" s="39"/>
      <c r="J58" s="40"/>
      <c r="K58" s="40">
        <v>1</v>
      </c>
      <c r="L58" s="1" t="s">
        <v>55</v>
      </c>
      <c r="M58" s="54">
        <v>2062.11</v>
      </c>
      <c r="N58" s="54">
        <v>2495.15</v>
      </c>
      <c r="O58" s="36" t="s">
        <v>110</v>
      </c>
      <c r="P58" s="60" t="s">
        <v>42</v>
      </c>
    </row>
    <row r="59" spans="1:16" s="17" customFormat="1" ht="30" customHeight="1">
      <c r="A59" s="17" t="s">
        <v>195</v>
      </c>
      <c r="B59" s="1" t="s">
        <v>46</v>
      </c>
      <c r="C59" s="40" t="s">
        <v>45</v>
      </c>
      <c r="D59" s="17" t="s">
        <v>2</v>
      </c>
      <c r="E59" s="54">
        <v>196.84</v>
      </c>
      <c r="F59" s="54">
        <v>238.18</v>
      </c>
      <c r="I59" s="39"/>
      <c r="J59" s="40"/>
      <c r="K59" s="40">
        <v>1</v>
      </c>
      <c r="L59" s="1" t="s">
        <v>47</v>
      </c>
      <c r="M59" s="54">
        <v>196.84</v>
      </c>
      <c r="N59" s="54">
        <v>238.18</v>
      </c>
      <c r="O59" s="36" t="s">
        <v>152</v>
      </c>
      <c r="P59" s="60" t="s">
        <v>42</v>
      </c>
    </row>
    <row r="60" spans="1:16" s="17" customFormat="1" ht="30" customHeight="1">
      <c r="A60" s="17" t="s">
        <v>196</v>
      </c>
      <c r="B60" s="1" t="s">
        <v>197</v>
      </c>
      <c r="C60" s="40" t="s">
        <v>48</v>
      </c>
      <c r="D60" s="17" t="s">
        <v>2</v>
      </c>
      <c r="E60" s="54">
        <v>98.45</v>
      </c>
      <c r="F60" s="54">
        <v>119.12</v>
      </c>
      <c r="I60" s="39"/>
      <c r="J60" s="40"/>
      <c r="K60" s="40">
        <v>1</v>
      </c>
      <c r="L60" s="1" t="s">
        <v>173</v>
      </c>
      <c r="M60" s="54">
        <v>98.45</v>
      </c>
      <c r="N60" s="54">
        <v>119.12</v>
      </c>
      <c r="O60" s="36" t="s">
        <v>198</v>
      </c>
      <c r="P60" s="60" t="s">
        <v>42</v>
      </c>
    </row>
    <row r="61" spans="1:16" s="17" customFormat="1" ht="30" customHeight="1">
      <c r="A61" s="17" t="s">
        <v>199</v>
      </c>
      <c r="B61" s="1" t="s">
        <v>200</v>
      </c>
      <c r="C61" s="40" t="s">
        <v>48</v>
      </c>
      <c r="D61" s="17" t="s">
        <v>2</v>
      </c>
      <c r="E61" s="54">
        <v>92.5</v>
      </c>
      <c r="F61" s="54">
        <v>111.93</v>
      </c>
      <c r="I61" s="39"/>
      <c r="J61" s="40"/>
      <c r="K61" s="40">
        <v>1</v>
      </c>
      <c r="L61" s="1" t="s">
        <v>159</v>
      </c>
      <c r="M61" s="54">
        <v>92.5</v>
      </c>
      <c r="N61" s="54">
        <v>111.93</v>
      </c>
      <c r="O61" s="36" t="s">
        <v>198</v>
      </c>
      <c r="P61" s="60" t="s">
        <v>42</v>
      </c>
    </row>
    <row r="62" spans="1:16" s="17" customFormat="1" ht="30" customHeight="1">
      <c r="A62" s="17" t="s">
        <v>201</v>
      </c>
      <c r="B62" s="1" t="s">
        <v>202</v>
      </c>
      <c r="C62" s="40" t="s">
        <v>48</v>
      </c>
      <c r="D62" s="17" t="s">
        <v>2</v>
      </c>
      <c r="E62" s="54">
        <v>26.84</v>
      </c>
      <c r="F62" s="54">
        <v>32.479999999999997</v>
      </c>
      <c r="I62" s="39"/>
      <c r="J62" s="40"/>
      <c r="K62" s="40">
        <v>1</v>
      </c>
      <c r="L62" s="1" t="s">
        <v>51</v>
      </c>
      <c r="M62" s="54">
        <v>26.84</v>
      </c>
      <c r="N62" s="54">
        <v>32.479999999999997</v>
      </c>
      <c r="O62" s="36" t="s">
        <v>149</v>
      </c>
      <c r="P62" s="60" t="s">
        <v>42</v>
      </c>
    </row>
    <row r="63" spans="1:16" s="17" customFormat="1" ht="30" customHeight="1">
      <c r="A63" s="17" t="s">
        <v>203</v>
      </c>
      <c r="B63" s="1" t="s">
        <v>204</v>
      </c>
      <c r="C63" s="40" t="s">
        <v>45</v>
      </c>
      <c r="D63" s="17" t="s">
        <v>2</v>
      </c>
      <c r="E63" s="54">
        <v>571.53</v>
      </c>
      <c r="F63" s="54">
        <v>691.55</v>
      </c>
      <c r="I63" s="39"/>
      <c r="J63" s="40"/>
      <c r="K63" s="40">
        <v>1</v>
      </c>
      <c r="L63" s="1" t="s">
        <v>55</v>
      </c>
      <c r="M63" s="54">
        <v>571.53</v>
      </c>
      <c r="N63" s="54">
        <v>691.55</v>
      </c>
      <c r="O63" s="36" t="s">
        <v>198</v>
      </c>
      <c r="P63" s="60" t="s">
        <v>42</v>
      </c>
    </row>
    <row r="64" spans="1:16" s="17" customFormat="1" ht="30" customHeight="1">
      <c r="A64" s="17" t="s">
        <v>205</v>
      </c>
      <c r="B64" s="1" t="s">
        <v>206</v>
      </c>
      <c r="C64" s="40" t="s">
        <v>48</v>
      </c>
      <c r="D64" s="17" t="s">
        <v>2</v>
      </c>
      <c r="E64" s="54">
        <v>267.95999999999998</v>
      </c>
      <c r="F64" s="54">
        <v>324.23</v>
      </c>
      <c r="I64" s="39"/>
      <c r="J64" s="40"/>
      <c r="K64" s="40">
        <v>1</v>
      </c>
      <c r="L64" s="1" t="s">
        <v>164</v>
      </c>
      <c r="M64" s="54">
        <v>267.95999999999998</v>
      </c>
      <c r="N64" s="54">
        <v>324.23</v>
      </c>
      <c r="O64" s="36" t="s">
        <v>176</v>
      </c>
      <c r="P64" s="60" t="s">
        <v>42</v>
      </c>
    </row>
    <row r="65" spans="1:16" s="17" customFormat="1" ht="30" customHeight="1">
      <c r="A65" s="17" t="s">
        <v>207</v>
      </c>
      <c r="B65" s="1" t="s">
        <v>208</v>
      </c>
      <c r="C65" s="40" t="s">
        <v>48</v>
      </c>
      <c r="D65" s="17" t="s">
        <v>2</v>
      </c>
      <c r="E65" s="54">
        <v>189.13</v>
      </c>
      <c r="F65" s="54">
        <v>228.85</v>
      </c>
      <c r="I65" s="39"/>
      <c r="J65" s="40"/>
      <c r="K65" s="40">
        <v>1</v>
      </c>
      <c r="L65" s="1" t="s">
        <v>51</v>
      </c>
      <c r="M65" s="54">
        <v>189.13</v>
      </c>
      <c r="N65" s="54">
        <v>228.85</v>
      </c>
      <c r="O65" s="36" t="s">
        <v>209</v>
      </c>
      <c r="P65" s="60" t="s">
        <v>42</v>
      </c>
    </row>
    <row r="66" spans="1:16" s="17" customFormat="1" ht="30" customHeight="1">
      <c r="A66" s="17" t="s">
        <v>210</v>
      </c>
      <c r="B66" s="1" t="s">
        <v>211</v>
      </c>
      <c r="C66" s="40" t="s">
        <v>48</v>
      </c>
      <c r="D66" s="40" t="s">
        <v>2</v>
      </c>
      <c r="E66" s="54">
        <v>118.66</v>
      </c>
      <c r="F66" s="54">
        <v>143.58000000000001</v>
      </c>
      <c r="I66" s="39"/>
      <c r="J66" s="40"/>
      <c r="K66" s="40">
        <v>3</v>
      </c>
      <c r="L66" s="1" t="s">
        <v>159</v>
      </c>
      <c r="M66" s="54">
        <v>118.66</v>
      </c>
      <c r="N66" s="54">
        <v>143.58000000000001</v>
      </c>
      <c r="O66" s="36" t="s">
        <v>212</v>
      </c>
      <c r="P66" s="61" t="s">
        <v>42</v>
      </c>
    </row>
    <row r="67" spans="1:16" s="17" customFormat="1" ht="30" customHeight="1">
      <c r="A67" s="17" t="s">
        <v>213</v>
      </c>
      <c r="B67" s="1" t="s">
        <v>214</v>
      </c>
      <c r="C67" s="40" t="s">
        <v>45</v>
      </c>
      <c r="D67" s="17" t="s">
        <v>2</v>
      </c>
      <c r="E67" s="54">
        <v>163.38999999999999</v>
      </c>
      <c r="F67" s="54">
        <v>197.7</v>
      </c>
      <c r="I67" s="39"/>
      <c r="J67" s="40"/>
      <c r="K67" s="40">
        <v>1</v>
      </c>
      <c r="L67" s="1" t="s">
        <v>55</v>
      </c>
      <c r="M67" s="54">
        <v>163.38999999999999</v>
      </c>
      <c r="N67" s="54">
        <v>197.7</v>
      </c>
      <c r="O67" s="36" t="s">
        <v>215</v>
      </c>
      <c r="P67" s="60" t="s">
        <v>42</v>
      </c>
    </row>
    <row r="68" spans="1:16" s="17" customFormat="1" ht="72" customHeight="1">
      <c r="A68" s="17" t="s">
        <v>74</v>
      </c>
      <c r="B68" s="1" t="s">
        <v>75</v>
      </c>
      <c r="C68" s="40" t="s">
        <v>45</v>
      </c>
      <c r="D68" s="17" t="s">
        <v>2</v>
      </c>
      <c r="E68" s="54">
        <v>2440.6</v>
      </c>
      <c r="F68" s="54">
        <v>2953.12</v>
      </c>
      <c r="I68" s="39"/>
      <c r="J68" s="40"/>
      <c r="K68" s="40">
        <v>1</v>
      </c>
      <c r="L68" s="1" t="s">
        <v>62</v>
      </c>
      <c r="M68" s="54">
        <v>2440.6</v>
      </c>
      <c r="N68" s="54">
        <v>2953.12</v>
      </c>
      <c r="O68" s="36" t="s">
        <v>67</v>
      </c>
      <c r="P68" s="60" t="s">
        <v>42</v>
      </c>
    </row>
    <row r="69" spans="1:16" s="17" customFormat="1" ht="30" customHeight="1">
      <c r="A69" s="17" t="s">
        <v>76</v>
      </c>
      <c r="B69" s="1" t="s">
        <v>77</v>
      </c>
      <c r="C69" s="40" t="s">
        <v>48</v>
      </c>
      <c r="D69" s="17" t="s">
        <v>2</v>
      </c>
      <c r="E69" s="54">
        <v>340</v>
      </c>
      <c r="F69" s="54">
        <v>411.4</v>
      </c>
      <c r="I69" s="39"/>
      <c r="J69" s="40"/>
      <c r="K69" s="40">
        <v>1</v>
      </c>
      <c r="L69" s="1" t="s">
        <v>52</v>
      </c>
      <c r="M69" s="54">
        <v>340</v>
      </c>
      <c r="N69" s="54">
        <v>411.4</v>
      </c>
      <c r="O69" s="36" t="s">
        <v>73</v>
      </c>
      <c r="P69" s="60" t="s">
        <v>42</v>
      </c>
    </row>
    <row r="70" spans="1:16" s="17" customFormat="1" ht="30" customHeight="1">
      <c r="A70" s="12"/>
      <c r="B70" s="1"/>
      <c r="C70" s="40"/>
      <c r="D70" s="40"/>
      <c r="E70" s="54"/>
      <c r="F70" s="54"/>
      <c r="G70" s="41"/>
      <c r="H70" s="41"/>
      <c r="I70" s="41"/>
      <c r="J70" s="41"/>
      <c r="K70" s="68"/>
      <c r="L70" s="2"/>
      <c r="M70" s="54"/>
      <c r="N70" s="54"/>
      <c r="O70" s="69"/>
      <c r="P70" s="70"/>
    </row>
    <row r="71" spans="1:16" s="17" customFormat="1" ht="30" customHeight="1">
      <c r="A71" s="11"/>
      <c r="B71" s="1"/>
      <c r="C71" s="2"/>
      <c r="D71" s="2"/>
      <c r="E71" s="71"/>
      <c r="F71" s="71"/>
      <c r="G71" s="4"/>
      <c r="H71" s="4"/>
      <c r="I71" s="4"/>
      <c r="J71" s="4"/>
      <c r="K71" s="15"/>
      <c r="L71" s="2"/>
      <c r="M71" s="72"/>
      <c r="N71" s="72">
        <f>SUBTOTAL(109,Tabla1[IMPORTE TOTAL ADJUDICACIÓN])</f>
        <v>607962.91000000038</v>
      </c>
      <c r="O71" s="33"/>
      <c r="P71" s="59"/>
    </row>
    <row r="72" spans="1:16" s="17" customFormat="1" ht="15" customHeight="1">
      <c r="A72" s="11"/>
      <c r="B72" s="37" t="s">
        <v>18</v>
      </c>
      <c r="C72" s="37" t="s">
        <v>19</v>
      </c>
      <c r="D72" s="37" t="s">
        <v>20</v>
      </c>
      <c r="E72" s="49"/>
      <c r="F72" s="49"/>
      <c r="G72" s="4"/>
      <c r="H72" s="4"/>
      <c r="I72" s="4"/>
      <c r="J72" s="4"/>
      <c r="K72" s="15"/>
      <c r="L72" s="2"/>
      <c r="M72" s="53"/>
      <c r="N72" s="53"/>
      <c r="O72" s="33"/>
      <c r="P72" s="59"/>
    </row>
    <row r="73" spans="1:16" s="17" customFormat="1" ht="15" customHeight="1">
      <c r="A73" s="12"/>
      <c r="B73" s="5" t="s">
        <v>21</v>
      </c>
      <c r="C73" s="6">
        <f>SUMIF($C$8:$C$70,"Abierto ordinario",$N$8:$N$70)</f>
        <v>112862.21</v>
      </c>
      <c r="D73" s="7">
        <f>C73/$C$83</f>
        <v>0.18563995951660933</v>
      </c>
      <c r="E73" s="48"/>
      <c r="F73" s="48"/>
      <c r="G73"/>
      <c r="H73"/>
      <c r="I73"/>
      <c r="J73" s="40"/>
      <c r="K73" s="37"/>
      <c r="L73" s="16"/>
      <c r="M73" s="52"/>
      <c r="N73" s="52"/>
      <c r="O73" s="36"/>
      <c r="P73" s="58"/>
    </row>
    <row r="74" spans="1:16" s="17" customFormat="1" ht="15" customHeight="1">
      <c r="A74" s="12"/>
      <c r="B74" s="5" t="s">
        <v>65</v>
      </c>
      <c r="C74" s="6">
        <f>SUMIF($C$8:$C$70,"Abierto supersimplificado",$N$8:$N$70)</f>
        <v>54019</v>
      </c>
      <c r="D74" s="7">
        <f t="shared" ref="D74:D75" si="0">C74/$C$83</f>
        <v>8.8852459766007766E-2</v>
      </c>
      <c r="E74" s="48"/>
      <c r="F74" s="48"/>
      <c r="G74"/>
      <c r="H74"/>
      <c r="I74"/>
      <c r="J74" s="40"/>
      <c r="K74" s="37"/>
      <c r="L74" s="16"/>
      <c r="M74" s="52"/>
      <c r="N74" s="52"/>
      <c r="O74" s="36"/>
      <c r="P74" s="58"/>
    </row>
    <row r="75" spans="1:16" s="17" customFormat="1" ht="15" customHeight="1">
      <c r="A75" s="12"/>
      <c r="B75" s="13" t="s">
        <v>66</v>
      </c>
      <c r="C75" s="6">
        <f>SUMIF($C$8:$C$70,"Abierto simplificado",$N$8:$N$70)</f>
        <v>255765.54</v>
      </c>
      <c r="D75" s="7">
        <f t="shared" si="0"/>
        <v>0.42069267021568796</v>
      </c>
      <c r="E75" s="48"/>
      <c r="F75" s="48"/>
      <c r="G75"/>
      <c r="H75"/>
      <c r="I75"/>
      <c r="J75" s="40"/>
      <c r="K75" s="37"/>
      <c r="L75" s="16"/>
      <c r="M75" s="52"/>
      <c r="N75" s="52"/>
      <c r="O75" s="36"/>
      <c r="P75" s="58"/>
    </row>
    <row r="76" spans="1:16" s="17" customFormat="1" ht="15" customHeight="1">
      <c r="A76" s="12"/>
      <c r="B76" s="5" t="s">
        <v>22</v>
      </c>
      <c r="C76" s="6">
        <f>SUMIF($C$8:$C$70,"Restringido",$N$8:$N$70)</f>
        <v>0</v>
      </c>
      <c r="D76" s="7">
        <f t="shared" ref="D76:D82" si="1">C76/$C$83</f>
        <v>0</v>
      </c>
      <c r="E76" s="48"/>
      <c r="F76" s="48"/>
      <c r="G76"/>
      <c r="H76"/>
      <c r="I76"/>
      <c r="J76" s="40"/>
      <c r="K76" s="37"/>
      <c r="L76" s="16"/>
      <c r="M76" s="52"/>
      <c r="N76" s="52"/>
      <c r="O76" s="36"/>
      <c r="P76" s="58"/>
    </row>
    <row r="77" spans="1:16" s="17" customFormat="1" ht="15" customHeight="1">
      <c r="A77" s="12"/>
      <c r="B77" s="5" t="s">
        <v>23</v>
      </c>
      <c r="C77" s="6">
        <f>SUMIF($C$8:$C$70,"Negociado con publicidad",$N$8:$N$70)</f>
        <v>0</v>
      </c>
      <c r="D77" s="7">
        <f t="shared" si="1"/>
        <v>0</v>
      </c>
      <c r="E77" s="48"/>
      <c r="F77" s="48"/>
      <c r="G77"/>
      <c r="H77"/>
      <c r="I77"/>
      <c r="J77" s="40"/>
      <c r="K77" s="37"/>
      <c r="L77" s="16"/>
      <c r="M77" s="52"/>
      <c r="N77" s="52"/>
      <c r="O77" s="36"/>
      <c r="P77" s="58"/>
    </row>
    <row r="78" spans="1:16" s="17" customFormat="1" ht="15" customHeight="1">
      <c r="A78" s="12"/>
      <c r="B78" s="5" t="s">
        <v>24</v>
      </c>
      <c r="C78" s="6">
        <f>SUMIF($C$8:$C$70,"Negociado sin publicidad",$N$8:$N$70)</f>
        <v>0</v>
      </c>
      <c r="D78" s="7">
        <f t="shared" si="1"/>
        <v>0</v>
      </c>
      <c r="E78" s="48"/>
      <c r="F78" s="48"/>
      <c r="G78"/>
      <c r="H78"/>
      <c r="I78"/>
      <c r="J78" s="40"/>
      <c r="K78" s="37"/>
      <c r="L78" s="16"/>
      <c r="M78" s="52"/>
      <c r="N78" s="52"/>
      <c r="O78" s="36"/>
      <c r="P78" s="58"/>
    </row>
    <row r="79" spans="1:16" s="17" customFormat="1" ht="15" customHeight="1">
      <c r="A79" s="12"/>
      <c r="B79" s="5" t="s">
        <v>54</v>
      </c>
      <c r="C79" s="6">
        <f>SUMIF($C$8:$C$70,"Adjudicación centralizada",$N$8:$N$70)</f>
        <v>159683.70000000001</v>
      </c>
      <c r="D79" s="7">
        <f t="shared" si="1"/>
        <v>0.26265368721259658</v>
      </c>
      <c r="E79" s="48"/>
      <c r="F79" s="48"/>
      <c r="G79"/>
      <c r="H79"/>
      <c r="I79"/>
      <c r="J79" s="40"/>
      <c r="K79" s="37"/>
      <c r="L79" s="16"/>
      <c r="M79" s="52"/>
      <c r="N79" s="52"/>
      <c r="O79" s="36"/>
      <c r="P79" s="58"/>
    </row>
    <row r="80" spans="1:16" s="17" customFormat="1" ht="15" customHeight="1">
      <c r="A80" s="12"/>
      <c r="B80" s="5" t="s">
        <v>26</v>
      </c>
      <c r="C80" s="6">
        <f>SUMIF($C$8:$C$70,"Contrato menor",$N$8:$N$70)</f>
        <v>0</v>
      </c>
      <c r="D80" s="7">
        <f t="shared" si="1"/>
        <v>0</v>
      </c>
      <c r="E80" s="48"/>
      <c r="F80" s="48"/>
      <c r="G80"/>
      <c r="H80"/>
      <c r="I80"/>
      <c r="J80" s="40"/>
      <c r="K80" s="37"/>
      <c r="L80" s="16"/>
      <c r="M80" s="52"/>
      <c r="N80" s="52"/>
      <c r="O80" s="36"/>
      <c r="P80" s="58"/>
    </row>
    <row r="81" spans="1:16" s="17" customFormat="1" ht="15" customHeight="1">
      <c r="A81" s="12"/>
      <c r="B81" s="13" t="s">
        <v>41</v>
      </c>
      <c r="C81" s="6">
        <f>SUMIF($C$8:$C$70,"Adjudicación directa",$N$8:$N$70)</f>
        <v>12024.400000000003</v>
      </c>
      <c r="D81" s="7">
        <f t="shared" si="1"/>
        <v>1.977818021826365E-2</v>
      </c>
      <c r="E81" s="48"/>
      <c r="F81" s="48"/>
      <c r="G81"/>
      <c r="H81"/>
      <c r="I81"/>
      <c r="J81" s="40"/>
      <c r="K81" s="37"/>
      <c r="L81" s="16"/>
      <c r="M81" s="52"/>
      <c r="N81" s="52"/>
      <c r="O81" s="36"/>
      <c r="P81" s="58"/>
    </row>
    <row r="82" spans="1:16" s="17" customFormat="1" ht="15" customHeight="1">
      <c r="A82" s="12"/>
      <c r="B82" s="5" t="s">
        <v>59</v>
      </c>
      <c r="C82" s="6">
        <f>SUMIF($C$8:$C$70,"Derivado acuerdo marco",$N$8:$N$70)</f>
        <v>13608.060000000001</v>
      </c>
      <c r="D82" s="7">
        <f t="shared" si="1"/>
        <v>2.2383043070834701E-2</v>
      </c>
      <c r="E82" s="48"/>
      <c r="F82" s="48"/>
      <c r="G82"/>
      <c r="H82"/>
      <c r="I82"/>
      <c r="J82" s="40"/>
      <c r="K82" s="37"/>
      <c r="L82" s="16"/>
      <c r="M82" s="52"/>
      <c r="N82" s="52"/>
      <c r="O82" s="36"/>
      <c r="P82" s="58"/>
    </row>
    <row r="83" spans="1:16" s="17" customFormat="1" ht="15" customHeight="1" thickBot="1">
      <c r="A83" s="12"/>
      <c r="B83" s="8" t="s">
        <v>27</v>
      </c>
      <c r="C83" s="9">
        <f>SUM(C73:C82)</f>
        <v>607962.91</v>
      </c>
      <c r="D83" s="10">
        <f>C83/$C$83</f>
        <v>1</v>
      </c>
      <c r="E83" s="48"/>
      <c r="F83" s="48"/>
      <c r="G83"/>
      <c r="H83"/>
      <c r="I83"/>
      <c r="J83" s="40"/>
      <c r="K83" s="37"/>
      <c r="L83" s="16"/>
      <c r="M83" s="52"/>
      <c r="N83" s="52"/>
      <c r="O83" s="36"/>
      <c r="P83" s="58"/>
    </row>
    <row r="84" spans="1:16" s="17" customFormat="1" ht="30" customHeight="1" thickTop="1" thickBot="1">
      <c r="A84" s="12"/>
      <c r="B84" s="8"/>
      <c r="C84" s="9"/>
      <c r="D84" s="10"/>
      <c r="E84" s="48"/>
      <c r="F84" s="48"/>
      <c r="G84"/>
      <c r="H84"/>
      <c r="I84"/>
      <c r="J84" s="40"/>
      <c r="K84" s="37"/>
      <c r="L84" s="16"/>
      <c r="M84" s="52"/>
      <c r="N84" s="52"/>
      <c r="O84" s="36"/>
      <c r="P84" s="58"/>
    </row>
    <row r="85" spans="1:16" s="17" customFormat="1" ht="30" customHeight="1" thickTop="1">
      <c r="A85" s="12"/>
      <c r="B85" s="16"/>
      <c r="C85" s="37"/>
      <c r="D85"/>
      <c r="E85" s="48"/>
      <c r="F85" s="48"/>
      <c r="G85"/>
      <c r="H85"/>
      <c r="I85"/>
      <c r="J85" s="40"/>
      <c r="K85" s="37"/>
      <c r="L85" s="16"/>
      <c r="M85" s="52"/>
      <c r="N85" s="52"/>
      <c r="O85" s="36"/>
      <c r="P85" s="58"/>
    </row>
    <row r="86" spans="1:16" s="17" customFormat="1" ht="30" customHeight="1">
      <c r="A86" s="12"/>
      <c r="B86" s="16"/>
      <c r="C86" s="37"/>
      <c r="D86"/>
      <c r="E86" s="48"/>
      <c r="F86" s="48"/>
      <c r="G86"/>
      <c r="H86"/>
      <c r="I86"/>
      <c r="J86" s="40"/>
      <c r="K86" s="37"/>
      <c r="L86" s="16"/>
      <c r="M86" s="52"/>
      <c r="N86" s="52"/>
      <c r="O86" s="36"/>
      <c r="P86" s="58"/>
    </row>
    <row r="87" spans="1:16" ht="30" customHeight="1"/>
    <row r="88" spans="1:16" ht="30" customHeight="1"/>
    <row r="89" spans="1:16" ht="30" customHeight="1"/>
    <row r="90" spans="1:16" ht="30" customHeight="1"/>
    <row r="91" spans="1:16" ht="30" customHeight="1"/>
    <row r="92" spans="1:16" ht="30" customHeight="1"/>
    <row r="93" spans="1:16" ht="30" customHeight="1"/>
    <row r="94" spans="1:16" ht="30" customHeight="1"/>
    <row r="95" spans="1:16" ht="30" customHeight="1"/>
    <row r="96" spans="1:16" ht="30" customHeight="1"/>
    <row r="97" ht="30" customHeight="1"/>
    <row r="98" ht="30" customHeight="1"/>
    <row r="99" ht="39.75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10" ht="30" customHeight="1"/>
    <row r="111" ht="30" customHeight="1"/>
    <row r="112" ht="30" customHeight="1"/>
    <row r="113" ht="33" customHeight="1"/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headerFooter>
    <oddHeader>&amp;L&amp;"-,Negrita"RESUMEN TRIMESTRAL CONTRATOS SERVICIO DE CONTRATACIÓN 3/T/2019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5" width="21.28515625" customWidth="1"/>
    <col min="6" max="6" width="21.28515625" style="16" customWidth="1"/>
    <col min="7" max="7" width="14.28515625" customWidth="1"/>
  </cols>
  <sheetData>
    <row r="1" spans="1:7" ht="18.75">
      <c r="A1" s="76" t="s">
        <v>224</v>
      </c>
      <c r="B1" s="76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39</v>
      </c>
    </row>
    <row r="8" spans="1:7" s="17" customFormat="1" ht="30" customHeight="1">
      <c r="F8" s="1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99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zoomScale="80" zoomScaleNormal="80" workbookViewId="0">
      <selection activeCell="B16" sqref="B16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style="16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style="37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9.5" thickBot="1">
      <c r="A1" s="35" t="s">
        <v>225</v>
      </c>
      <c r="B1" s="35"/>
      <c r="C1" s="34"/>
    </row>
    <row r="2" spans="1:16" ht="15.75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40</v>
      </c>
      <c r="P7" s="2" t="s">
        <v>10</v>
      </c>
    </row>
    <row r="8" spans="1:16" ht="30" customHeight="1">
      <c r="A8" s="1" t="s">
        <v>287</v>
      </c>
      <c r="B8" s="1" t="s">
        <v>290</v>
      </c>
      <c r="C8" s="2" t="s">
        <v>64</v>
      </c>
      <c r="D8" s="2" t="s">
        <v>248</v>
      </c>
      <c r="E8" s="56">
        <v>8333.4</v>
      </c>
      <c r="F8" s="56">
        <v>8333.4</v>
      </c>
      <c r="G8" s="4" t="s">
        <v>78</v>
      </c>
      <c r="H8" s="4"/>
      <c r="I8" s="4"/>
      <c r="J8" s="4" t="s">
        <v>78</v>
      </c>
      <c r="K8" s="57">
        <v>0</v>
      </c>
      <c r="L8" s="2"/>
      <c r="M8" s="3" t="s">
        <v>42</v>
      </c>
      <c r="N8" s="3" t="s">
        <v>42</v>
      </c>
      <c r="O8" s="4" t="s">
        <v>239</v>
      </c>
      <c r="P8" s="2" t="s">
        <v>42</v>
      </c>
    </row>
    <row r="9" spans="1:16" ht="30" customHeight="1">
      <c r="A9" s="1" t="s">
        <v>287</v>
      </c>
      <c r="B9" s="1" t="s">
        <v>291</v>
      </c>
      <c r="C9" s="2" t="s">
        <v>64</v>
      </c>
      <c r="D9" s="2" t="s">
        <v>248</v>
      </c>
      <c r="E9" s="3">
        <v>134000</v>
      </c>
      <c r="F9" s="3">
        <v>134000</v>
      </c>
      <c r="G9" s="4" t="s">
        <v>78</v>
      </c>
      <c r="H9" s="4"/>
      <c r="I9" s="4"/>
      <c r="J9" s="4" t="s">
        <v>78</v>
      </c>
      <c r="K9" s="57">
        <v>0</v>
      </c>
      <c r="L9" s="2"/>
      <c r="M9" s="3" t="s">
        <v>42</v>
      </c>
      <c r="N9" s="3" t="s">
        <v>42</v>
      </c>
      <c r="O9" s="4" t="s">
        <v>239</v>
      </c>
      <c r="P9" s="2" t="s">
        <v>42</v>
      </c>
    </row>
  </sheetData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7109375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6" t="s">
        <v>226</v>
      </c>
      <c r="B1" s="76"/>
      <c r="C1" s="76"/>
      <c r="D1" s="76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K8" s="38"/>
      <c r="L8" s="2"/>
      <c r="M8" s="3"/>
      <c r="N8" s="3"/>
      <c r="O8" s="4"/>
      <c r="P8" s="2"/>
    </row>
  </sheetData>
  <mergeCells count="2">
    <mergeCell ref="A1:B1"/>
    <mergeCell ref="C1:D1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6" t="s">
        <v>227</v>
      </c>
      <c r="B1" s="7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opLeftCell="A14" workbookViewId="0">
      <selection activeCell="B61" sqref="B61"/>
    </sheetView>
  </sheetViews>
  <sheetFormatPr baseColWidth="10" defaultRowHeight="15"/>
  <cols>
    <col min="1" max="1" width="31.5703125" customWidth="1"/>
    <col min="2" max="2" width="20.7109375" customWidth="1"/>
    <col min="3" max="7" width="21.7109375" customWidth="1"/>
  </cols>
  <sheetData>
    <row r="1" spans="1:7">
      <c r="A1" s="77" t="s">
        <v>80</v>
      </c>
      <c r="B1" s="77"/>
    </row>
    <row r="5" spans="1:7">
      <c r="A5" s="78" t="s">
        <v>18</v>
      </c>
      <c r="B5" s="80" t="s">
        <v>79</v>
      </c>
      <c r="C5" s="81"/>
      <c r="D5" s="80" t="s">
        <v>288</v>
      </c>
      <c r="E5" s="81"/>
      <c r="F5" s="80" t="s">
        <v>43</v>
      </c>
      <c r="G5" s="81"/>
    </row>
    <row r="6" spans="1:7">
      <c r="A6" s="79"/>
      <c r="B6" s="24" t="s">
        <v>19</v>
      </c>
      <c r="C6" s="25" t="s">
        <v>20</v>
      </c>
      <c r="D6" s="24" t="s">
        <v>19</v>
      </c>
      <c r="E6" s="25" t="s">
        <v>20</v>
      </c>
      <c r="F6" s="24" t="s">
        <v>19</v>
      </c>
      <c r="G6" s="25" t="s">
        <v>20</v>
      </c>
    </row>
    <row r="7" spans="1:7" ht="15" customHeight="1">
      <c r="A7" s="18" t="s">
        <v>21</v>
      </c>
      <c r="B7" s="26">
        <v>8935973.0799999982</v>
      </c>
      <c r="C7" s="27">
        <v>0.84852568469774414</v>
      </c>
      <c r="D7" s="26">
        <f>ContratosAdjudicados!C73</f>
        <v>112862.21</v>
      </c>
      <c r="E7" s="27">
        <f t="shared" ref="E7:E16" si="0">D7/$D$17</f>
        <v>0.18563995951660933</v>
      </c>
      <c r="F7" s="26">
        <f>D7-B7</f>
        <v>-8823110.8699999973</v>
      </c>
      <c r="G7" s="27">
        <f>E7-C7</f>
        <v>-0.66288572518113487</v>
      </c>
    </row>
    <row r="8" spans="1:7" ht="15" customHeight="1">
      <c r="A8" s="18" t="s">
        <v>65</v>
      </c>
      <c r="B8" s="26">
        <v>178565.86</v>
      </c>
      <c r="C8" s="27">
        <v>1.6955928275932265E-2</v>
      </c>
      <c r="D8" s="26">
        <f>ContratosAdjudicados!C74</f>
        <v>54019</v>
      </c>
      <c r="E8" s="27">
        <f t="shared" si="0"/>
        <v>8.8852459766007766E-2</v>
      </c>
      <c r="F8" s="26">
        <f t="shared" ref="F8:F9" si="1">D8-B8</f>
        <v>-124546.85999999999</v>
      </c>
      <c r="G8" s="27">
        <f t="shared" ref="G8:G9" si="2">E8-C8</f>
        <v>7.1896531490075494E-2</v>
      </c>
    </row>
    <row r="9" spans="1:7" ht="15" customHeight="1">
      <c r="A9" s="18" t="s">
        <v>66</v>
      </c>
      <c r="B9" s="26">
        <v>78033.41</v>
      </c>
      <c r="C9" s="27">
        <v>7.4097529230190799E-3</v>
      </c>
      <c r="D9" s="26">
        <f>ContratosAdjudicados!C75</f>
        <v>255765.54</v>
      </c>
      <c r="E9" s="27">
        <f t="shared" si="0"/>
        <v>0.42069267021568796</v>
      </c>
      <c r="F9" s="26">
        <f t="shared" si="1"/>
        <v>177732.13</v>
      </c>
      <c r="G9" s="27">
        <f t="shared" si="2"/>
        <v>0.41328291729266886</v>
      </c>
    </row>
    <row r="10" spans="1:7" ht="15" customHeight="1">
      <c r="A10" s="19" t="s">
        <v>22</v>
      </c>
      <c r="B10" s="28">
        <v>0</v>
      </c>
      <c r="C10" s="29">
        <v>0</v>
      </c>
      <c r="D10" s="26">
        <f>ContratosAdjudicados!C76</f>
        <v>0</v>
      </c>
      <c r="E10" s="27">
        <f t="shared" si="0"/>
        <v>0</v>
      </c>
      <c r="F10" s="28">
        <f t="shared" ref="F10:G17" si="3">D10-B10</f>
        <v>0</v>
      </c>
      <c r="G10" s="30">
        <f t="shared" si="3"/>
        <v>0</v>
      </c>
    </row>
    <row r="11" spans="1:7" ht="15" customHeight="1">
      <c r="A11" s="18" t="s">
        <v>23</v>
      </c>
      <c r="B11" s="26">
        <v>0</v>
      </c>
      <c r="C11" s="29">
        <v>0</v>
      </c>
      <c r="D11" s="26">
        <f>ContratosAdjudicados!C77</f>
        <v>0</v>
      </c>
      <c r="E11" s="27">
        <f t="shared" si="0"/>
        <v>0</v>
      </c>
      <c r="F11" s="26">
        <f t="shared" si="3"/>
        <v>0</v>
      </c>
      <c r="G11" s="27">
        <f t="shared" si="3"/>
        <v>0</v>
      </c>
    </row>
    <row r="12" spans="1:7" ht="15" customHeight="1">
      <c r="A12" s="19" t="s">
        <v>24</v>
      </c>
      <c r="B12" s="28">
        <v>0</v>
      </c>
      <c r="C12" s="29">
        <v>0</v>
      </c>
      <c r="D12" s="26">
        <f>ContratosAdjudicados!C78</f>
        <v>0</v>
      </c>
      <c r="E12" s="27">
        <f t="shared" si="0"/>
        <v>0</v>
      </c>
      <c r="F12" s="28">
        <f t="shared" si="3"/>
        <v>0</v>
      </c>
      <c r="G12" s="30">
        <f t="shared" si="3"/>
        <v>0</v>
      </c>
    </row>
    <row r="13" spans="1:7" ht="15" customHeight="1">
      <c r="A13" s="18" t="s">
        <v>25</v>
      </c>
      <c r="B13" s="26">
        <v>221487.94</v>
      </c>
      <c r="C13" s="29">
        <v>2.1031644148685476E-2</v>
      </c>
      <c r="D13" s="26">
        <f>ContratosAdjudicados!C79</f>
        <v>159683.70000000001</v>
      </c>
      <c r="E13" s="27">
        <f t="shared" si="0"/>
        <v>0.26265368721259658</v>
      </c>
      <c r="F13" s="26">
        <f t="shared" si="3"/>
        <v>-61804.239999999991</v>
      </c>
      <c r="G13" s="27">
        <f t="shared" si="3"/>
        <v>0.24162204306391111</v>
      </c>
    </row>
    <row r="14" spans="1:7" ht="15" customHeight="1">
      <c r="A14" s="19" t="s">
        <v>26</v>
      </c>
      <c r="B14" s="28">
        <v>32992.270000000004</v>
      </c>
      <c r="C14" s="29">
        <v>3.1328192510045984E-3</v>
      </c>
      <c r="D14" s="26">
        <f>ContratosAdjudicados!C80</f>
        <v>0</v>
      </c>
      <c r="E14" s="27">
        <f t="shared" si="0"/>
        <v>0</v>
      </c>
      <c r="F14" s="28">
        <f t="shared" si="3"/>
        <v>-32992.270000000004</v>
      </c>
      <c r="G14" s="30">
        <f t="shared" si="3"/>
        <v>-3.1328192510045984E-3</v>
      </c>
    </row>
    <row r="15" spans="1:7" ht="15" customHeight="1">
      <c r="A15" s="20" t="s">
        <v>41</v>
      </c>
      <c r="B15" s="31">
        <v>4832.5400000000009</v>
      </c>
      <c r="C15" s="29">
        <v>4.5887943882763334E-4</v>
      </c>
      <c r="D15" s="26">
        <f>ContratosAdjudicados!C81</f>
        <v>12024.400000000003</v>
      </c>
      <c r="E15" s="27">
        <f t="shared" si="0"/>
        <v>1.977818021826365E-2</v>
      </c>
      <c r="F15" s="28">
        <f t="shared" si="3"/>
        <v>7191.8600000000024</v>
      </c>
      <c r="G15" s="30">
        <f t="shared" si="3"/>
        <v>1.9319300779436017E-2</v>
      </c>
    </row>
    <row r="16" spans="1:7" ht="15" customHeight="1">
      <c r="A16" s="19" t="s">
        <v>44</v>
      </c>
      <c r="B16" s="28">
        <v>1079290.6099999999</v>
      </c>
      <c r="C16" s="29">
        <v>0.10248529126478703</v>
      </c>
      <c r="D16" s="26">
        <f>ContratosAdjudicados!C82</f>
        <v>13608.060000000001</v>
      </c>
      <c r="E16" s="27">
        <f t="shared" si="0"/>
        <v>2.2383043070834701E-2</v>
      </c>
      <c r="F16" s="28">
        <f t="shared" si="3"/>
        <v>-1065682.5499999998</v>
      </c>
      <c r="G16" s="30">
        <f t="shared" si="3"/>
        <v>-8.0102248193952327E-2</v>
      </c>
    </row>
    <row r="17" spans="1:7" ht="15.75" thickBot="1">
      <c r="A17" s="21" t="s">
        <v>27</v>
      </c>
      <c r="B17" s="22">
        <v>10531175.709999995</v>
      </c>
      <c r="C17" s="29">
        <v>1</v>
      </c>
      <c r="D17" s="22">
        <f>SUM(D7:D16)</f>
        <v>607962.91</v>
      </c>
      <c r="E17" s="23">
        <v>1</v>
      </c>
      <c r="F17" s="22">
        <f t="shared" si="3"/>
        <v>-9923212.7999999952</v>
      </c>
      <c r="G17" s="30"/>
    </row>
    <row r="18" spans="1:7" ht="15.75" thickTop="1"/>
  </sheetData>
  <mergeCells count="5">
    <mergeCell ref="A1:B1"/>
    <mergeCell ref="A5:A6"/>
    <mergeCell ref="B5:C5"/>
    <mergeCell ref="D5:E5"/>
    <mergeCell ref="F5:G5"/>
  </mergeCells>
  <pageMargins left="0.25" right="0.25" top="0.75" bottom="0.75" header="0.3" footer="0.3"/>
  <pageSetup paperSize="8" fitToHeight="0" orientation="landscape" r:id="rId1"/>
  <headerFooter>
    <oddHeader>&amp;L&amp;"-,Negrita"RESUMEN TRIMESTRAL CONTRATOS SERVICIO DE CONTRATACIÓN 2/T/2019</oddHeader>
    <oddFooter>&amp;RPág.: &amp;P 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23" zoomScale="80" zoomScaleNormal="80" workbookViewId="0">
      <selection activeCell="A8" sqref="A8:P34"/>
    </sheetView>
  </sheetViews>
  <sheetFormatPr baseColWidth="10" defaultRowHeight="15"/>
  <cols>
    <col min="1" max="1" width="20.7109375" customWidth="1"/>
    <col min="2" max="2" width="86.7109375" customWidth="1"/>
    <col min="3" max="3" width="25.140625" bestFit="1" customWidth="1"/>
    <col min="4" max="4" width="21.5703125" bestFit="1" customWidth="1"/>
    <col min="5" max="6" width="21.28515625" style="44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2" bestFit="1" customWidth="1"/>
    <col min="12" max="12" width="17.42578125" customWidth="1"/>
    <col min="13" max="13" width="18.85546875" style="44" customWidth="1"/>
    <col min="14" max="14" width="24" style="44" customWidth="1"/>
    <col min="15" max="15" width="18.140625" style="37" customWidth="1"/>
    <col min="16" max="16" width="14" customWidth="1"/>
  </cols>
  <sheetData>
    <row r="1" spans="1:16" ht="18.75">
      <c r="A1" s="76" t="s">
        <v>289</v>
      </c>
      <c r="B1" s="76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5" t="s">
        <v>7</v>
      </c>
      <c r="F7" s="45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3" t="s">
        <v>17</v>
      </c>
      <c r="L7" s="2" t="s">
        <v>4</v>
      </c>
      <c r="M7" s="45" t="s">
        <v>11</v>
      </c>
      <c r="N7" s="45" t="s">
        <v>12</v>
      </c>
      <c r="O7" s="2" t="s">
        <v>9</v>
      </c>
      <c r="P7" s="2" t="s">
        <v>10</v>
      </c>
    </row>
    <row r="8" spans="1:16" s="17" customFormat="1" ht="30" customHeight="1">
      <c r="A8" s="17" t="s">
        <v>108</v>
      </c>
      <c r="B8" s="1" t="s">
        <v>109</v>
      </c>
      <c r="C8" s="17" t="s">
        <v>48</v>
      </c>
      <c r="D8" s="17" t="s">
        <v>2</v>
      </c>
      <c r="E8" s="46">
        <v>116.76</v>
      </c>
      <c r="F8" s="46">
        <v>141.28</v>
      </c>
      <c r="I8" s="39"/>
      <c r="J8" s="40"/>
      <c r="K8" s="17">
        <v>1</v>
      </c>
      <c r="L8" s="1" t="s">
        <v>63</v>
      </c>
      <c r="M8" s="47">
        <v>116.76</v>
      </c>
      <c r="N8" s="47">
        <v>141.28</v>
      </c>
      <c r="O8" s="42" t="s">
        <v>110</v>
      </c>
      <c r="P8" s="43" t="s">
        <v>42</v>
      </c>
    </row>
    <row r="9" spans="1:16" s="17" customFormat="1" ht="30" customHeight="1">
      <c r="A9" t="s">
        <v>114</v>
      </c>
      <c r="B9" t="s">
        <v>115</v>
      </c>
      <c r="C9" t="s">
        <v>48</v>
      </c>
      <c r="D9" t="s">
        <v>2</v>
      </c>
      <c r="E9" s="44">
        <v>316</v>
      </c>
      <c r="F9" s="44">
        <v>382.36</v>
      </c>
      <c r="G9"/>
      <c r="H9"/>
      <c r="I9"/>
      <c r="J9"/>
      <c r="K9" s="32">
        <v>3</v>
      </c>
      <c r="L9" t="s">
        <v>116</v>
      </c>
      <c r="M9" s="73">
        <v>316</v>
      </c>
      <c r="N9" s="73">
        <v>382.36</v>
      </c>
      <c r="O9" s="74" t="s">
        <v>117</v>
      </c>
      <c r="P9" s="75" t="s">
        <v>42</v>
      </c>
    </row>
    <row r="10" spans="1:16" ht="30" customHeight="1">
      <c r="A10" t="s">
        <v>118</v>
      </c>
      <c r="B10" t="s">
        <v>119</v>
      </c>
      <c r="C10" t="s">
        <v>48</v>
      </c>
      <c r="D10" t="s">
        <v>2</v>
      </c>
      <c r="E10" s="44">
        <v>1184.8</v>
      </c>
      <c r="F10" s="44">
        <v>1433.61</v>
      </c>
      <c r="K10" s="32">
        <v>4</v>
      </c>
      <c r="L10" t="s">
        <v>49</v>
      </c>
      <c r="M10" s="73">
        <v>1184.8</v>
      </c>
      <c r="N10" s="73">
        <v>1433.61</v>
      </c>
      <c r="O10" s="74" t="s">
        <v>113</v>
      </c>
      <c r="P10" s="75" t="s">
        <v>42</v>
      </c>
    </row>
    <row r="11" spans="1:16" ht="30" customHeight="1">
      <c r="A11" t="s">
        <v>120</v>
      </c>
      <c r="B11" t="s">
        <v>121</v>
      </c>
      <c r="C11" t="s">
        <v>48</v>
      </c>
      <c r="D11" t="s">
        <v>2</v>
      </c>
      <c r="E11" s="44">
        <v>20</v>
      </c>
      <c r="F11" s="44">
        <v>24.2</v>
      </c>
      <c r="K11" s="32">
        <v>3</v>
      </c>
      <c r="L11" t="s">
        <v>116</v>
      </c>
      <c r="M11" s="73">
        <v>20</v>
      </c>
      <c r="N11" s="73">
        <v>24.2</v>
      </c>
      <c r="O11" s="74" t="s">
        <v>117</v>
      </c>
      <c r="P11" s="75" t="s">
        <v>42</v>
      </c>
    </row>
    <row r="12" spans="1:16" ht="30" customHeight="1">
      <c r="A12" t="s">
        <v>131</v>
      </c>
      <c r="B12" t="s">
        <v>132</v>
      </c>
      <c r="C12" t="s">
        <v>48</v>
      </c>
      <c r="D12" t="s">
        <v>2</v>
      </c>
      <c r="E12" s="44">
        <v>246.68</v>
      </c>
      <c r="F12" s="44">
        <v>298.48</v>
      </c>
      <c r="K12" s="32">
        <v>6</v>
      </c>
      <c r="L12" t="s">
        <v>133</v>
      </c>
      <c r="M12" s="73">
        <v>246.68</v>
      </c>
      <c r="N12" s="73">
        <v>298.48</v>
      </c>
      <c r="O12" s="74" t="s">
        <v>113</v>
      </c>
      <c r="P12" s="75" t="s">
        <v>42</v>
      </c>
    </row>
    <row r="13" spans="1:16" ht="30" customHeight="1">
      <c r="A13" t="s">
        <v>141</v>
      </c>
      <c r="B13" t="s">
        <v>142</v>
      </c>
      <c r="C13" t="s">
        <v>48</v>
      </c>
      <c r="D13" t="s">
        <v>2</v>
      </c>
      <c r="E13" s="44">
        <v>1106</v>
      </c>
      <c r="F13" s="44">
        <v>1338.26</v>
      </c>
      <c r="K13" s="32">
        <v>3</v>
      </c>
      <c r="L13" t="s">
        <v>143</v>
      </c>
      <c r="M13" s="73">
        <v>1106</v>
      </c>
      <c r="N13" s="73">
        <v>1338.26</v>
      </c>
      <c r="O13" s="74" t="s">
        <v>135</v>
      </c>
      <c r="P13" s="75" t="s">
        <v>42</v>
      </c>
    </row>
    <row r="14" spans="1:16" ht="30" customHeight="1">
      <c r="A14" t="s">
        <v>144</v>
      </c>
      <c r="B14" t="s">
        <v>145</v>
      </c>
      <c r="C14" t="s">
        <v>48</v>
      </c>
      <c r="D14" t="s">
        <v>2</v>
      </c>
      <c r="E14" s="44">
        <v>91.8</v>
      </c>
      <c r="F14" s="44">
        <v>95.47</v>
      </c>
      <c r="K14" s="32">
        <v>1</v>
      </c>
      <c r="L14" t="s">
        <v>61</v>
      </c>
      <c r="M14" s="73">
        <v>91.8</v>
      </c>
      <c r="N14" s="73">
        <v>95.47</v>
      </c>
      <c r="O14" s="74" t="s">
        <v>117</v>
      </c>
      <c r="P14" s="75" t="s">
        <v>42</v>
      </c>
    </row>
    <row r="15" spans="1:16" ht="30" customHeight="1">
      <c r="A15" t="s">
        <v>146</v>
      </c>
      <c r="B15" t="s">
        <v>147</v>
      </c>
      <c r="C15" t="s">
        <v>48</v>
      </c>
      <c r="D15" t="s">
        <v>2</v>
      </c>
      <c r="E15" s="44">
        <v>3760.72</v>
      </c>
      <c r="F15" s="44">
        <v>4550.47</v>
      </c>
      <c r="K15" s="32">
        <v>1</v>
      </c>
      <c r="L15" t="s">
        <v>148</v>
      </c>
      <c r="M15" s="73">
        <v>3760.72</v>
      </c>
      <c r="N15" s="73">
        <v>4550.47</v>
      </c>
      <c r="O15" s="74" t="s">
        <v>149</v>
      </c>
      <c r="P15" s="75" t="s">
        <v>42</v>
      </c>
    </row>
    <row r="16" spans="1:16" ht="30" customHeight="1">
      <c r="A16" t="s">
        <v>157</v>
      </c>
      <c r="B16" t="s">
        <v>158</v>
      </c>
      <c r="C16" t="s">
        <v>48</v>
      </c>
      <c r="D16" t="s">
        <v>2</v>
      </c>
      <c r="E16" s="44">
        <v>51.27</v>
      </c>
      <c r="F16" s="44">
        <v>62.04</v>
      </c>
      <c r="K16" s="32">
        <v>1</v>
      </c>
      <c r="L16" t="s">
        <v>159</v>
      </c>
      <c r="M16" s="73">
        <v>51.27</v>
      </c>
      <c r="N16" s="73">
        <v>62.04</v>
      </c>
      <c r="O16" s="74" t="s">
        <v>117</v>
      </c>
      <c r="P16" s="75" t="s">
        <v>42</v>
      </c>
    </row>
    <row r="17" spans="1:16" ht="30" customHeight="1">
      <c r="A17" t="s">
        <v>162</v>
      </c>
      <c r="B17" t="s">
        <v>163</v>
      </c>
      <c r="C17" t="s">
        <v>48</v>
      </c>
      <c r="D17" t="s">
        <v>2</v>
      </c>
      <c r="E17" s="44">
        <v>55.18</v>
      </c>
      <c r="F17" s="44">
        <v>66.77</v>
      </c>
      <c r="K17" s="32">
        <v>1</v>
      </c>
      <c r="L17" t="s">
        <v>164</v>
      </c>
      <c r="M17" s="73">
        <v>55.18</v>
      </c>
      <c r="N17" s="73">
        <v>66.77</v>
      </c>
      <c r="O17" s="74" t="s">
        <v>117</v>
      </c>
      <c r="P17" s="75" t="s">
        <v>42</v>
      </c>
    </row>
    <row r="18" spans="1:16" ht="30" customHeight="1">
      <c r="A18" t="s">
        <v>165</v>
      </c>
      <c r="B18" t="s">
        <v>166</v>
      </c>
      <c r="C18" t="s">
        <v>48</v>
      </c>
      <c r="D18" t="s">
        <v>3</v>
      </c>
      <c r="E18" s="44">
        <v>540.42999999999995</v>
      </c>
      <c r="F18" s="44">
        <v>653.91999999999996</v>
      </c>
      <c r="K18" s="32">
        <v>1</v>
      </c>
      <c r="L18" t="s">
        <v>167</v>
      </c>
      <c r="M18" s="73">
        <v>540.42999999999995</v>
      </c>
      <c r="N18" s="73">
        <v>653.91999999999996</v>
      </c>
      <c r="O18" s="74" t="s">
        <v>168</v>
      </c>
      <c r="P18" s="75" t="s">
        <v>42</v>
      </c>
    </row>
    <row r="19" spans="1:16" ht="30" customHeight="1">
      <c r="A19" t="s">
        <v>171</v>
      </c>
      <c r="B19" t="s">
        <v>172</v>
      </c>
      <c r="C19" t="s">
        <v>48</v>
      </c>
      <c r="D19" t="s">
        <v>2</v>
      </c>
      <c r="E19" s="44">
        <v>45.25</v>
      </c>
      <c r="F19" s="44">
        <v>54.75</v>
      </c>
      <c r="K19" s="32">
        <v>1</v>
      </c>
      <c r="L19" t="s">
        <v>173</v>
      </c>
      <c r="M19" s="73">
        <v>45.25</v>
      </c>
      <c r="N19" s="73">
        <v>54.75</v>
      </c>
      <c r="O19" s="74" t="s">
        <v>117</v>
      </c>
      <c r="P19" s="75" t="s">
        <v>42</v>
      </c>
    </row>
    <row r="20" spans="1:16" ht="30" customHeight="1">
      <c r="A20" t="s">
        <v>174</v>
      </c>
      <c r="B20" t="s">
        <v>175</v>
      </c>
      <c r="C20" t="s">
        <v>48</v>
      </c>
      <c r="D20" t="s">
        <v>2</v>
      </c>
      <c r="E20" s="44">
        <v>215.49</v>
      </c>
      <c r="F20" s="44">
        <v>260.74</v>
      </c>
      <c r="K20" s="32">
        <v>1</v>
      </c>
      <c r="L20" t="s">
        <v>51</v>
      </c>
      <c r="M20" s="73">
        <v>215.49</v>
      </c>
      <c r="N20" s="73">
        <v>260.74</v>
      </c>
      <c r="O20" s="74" t="s">
        <v>176</v>
      </c>
      <c r="P20" s="75" t="s">
        <v>42</v>
      </c>
    </row>
    <row r="21" spans="1:16" ht="30" customHeight="1">
      <c r="A21" t="s">
        <v>177</v>
      </c>
      <c r="B21" t="s">
        <v>175</v>
      </c>
      <c r="C21" t="s">
        <v>48</v>
      </c>
      <c r="D21" t="s">
        <v>2</v>
      </c>
      <c r="E21" s="44">
        <v>93.6</v>
      </c>
      <c r="F21" s="44">
        <v>113.26</v>
      </c>
      <c r="K21" s="32">
        <v>1</v>
      </c>
      <c r="L21" t="s">
        <v>51</v>
      </c>
      <c r="M21" s="73">
        <v>93.6</v>
      </c>
      <c r="N21" s="73">
        <v>113.26</v>
      </c>
      <c r="O21" s="74" t="s">
        <v>117</v>
      </c>
      <c r="P21" s="75" t="s">
        <v>42</v>
      </c>
    </row>
    <row r="22" spans="1:16" ht="30" customHeight="1">
      <c r="A22" t="s">
        <v>178</v>
      </c>
      <c r="B22" t="s">
        <v>179</v>
      </c>
      <c r="C22" t="s">
        <v>48</v>
      </c>
      <c r="D22" t="s">
        <v>2</v>
      </c>
      <c r="E22" s="44">
        <v>32.549999999999997</v>
      </c>
      <c r="F22" s="44">
        <v>39.39</v>
      </c>
      <c r="K22" s="32">
        <v>1</v>
      </c>
      <c r="L22" t="s">
        <v>51</v>
      </c>
      <c r="M22" s="73">
        <v>32.549999999999997</v>
      </c>
      <c r="N22" s="73">
        <v>39.39</v>
      </c>
      <c r="O22" s="74" t="s">
        <v>110</v>
      </c>
      <c r="P22" s="75" t="s">
        <v>42</v>
      </c>
    </row>
    <row r="23" spans="1:16" ht="30" customHeight="1">
      <c r="A23" t="s">
        <v>180</v>
      </c>
      <c r="B23" t="s">
        <v>181</v>
      </c>
      <c r="C23" t="s">
        <v>48</v>
      </c>
      <c r="D23" t="s">
        <v>2</v>
      </c>
      <c r="E23" s="44">
        <v>53.1</v>
      </c>
      <c r="F23" s="44">
        <v>64.25</v>
      </c>
      <c r="K23" s="32">
        <v>1</v>
      </c>
      <c r="L23" t="s">
        <v>173</v>
      </c>
      <c r="M23" s="73">
        <v>53.1</v>
      </c>
      <c r="N23" s="73">
        <v>64.25</v>
      </c>
      <c r="O23" s="74" t="s">
        <v>117</v>
      </c>
      <c r="P23" s="75" t="s">
        <v>42</v>
      </c>
    </row>
    <row r="24" spans="1:16" ht="30" customHeight="1">
      <c r="A24" t="s">
        <v>183</v>
      </c>
      <c r="B24" t="s">
        <v>184</v>
      </c>
      <c r="C24" t="s">
        <v>48</v>
      </c>
      <c r="D24" t="s">
        <v>2</v>
      </c>
      <c r="E24" s="44">
        <v>60</v>
      </c>
      <c r="F24" s="44">
        <v>72.599999999999994</v>
      </c>
      <c r="K24" s="32">
        <v>1</v>
      </c>
      <c r="L24" t="s">
        <v>116</v>
      </c>
      <c r="M24" s="73">
        <v>60</v>
      </c>
      <c r="N24" s="73">
        <v>72.599999999999994</v>
      </c>
      <c r="O24" s="74" t="s">
        <v>117</v>
      </c>
      <c r="P24" s="75" t="s">
        <v>42</v>
      </c>
    </row>
    <row r="25" spans="1:16" ht="30" customHeight="1">
      <c r="A25" t="s">
        <v>185</v>
      </c>
      <c r="B25" t="s">
        <v>186</v>
      </c>
      <c r="C25" t="s">
        <v>48</v>
      </c>
      <c r="D25" t="s">
        <v>2</v>
      </c>
      <c r="E25" s="44">
        <v>720</v>
      </c>
      <c r="F25" s="44">
        <v>871.2</v>
      </c>
      <c r="K25" s="32">
        <v>4</v>
      </c>
      <c r="L25" t="s">
        <v>49</v>
      </c>
      <c r="M25" s="73">
        <v>720</v>
      </c>
      <c r="N25" s="73">
        <v>871.2</v>
      </c>
      <c r="O25" s="74" t="s">
        <v>187</v>
      </c>
      <c r="P25" s="75" t="s">
        <v>42</v>
      </c>
    </row>
    <row r="26" spans="1:16" ht="30" customHeight="1">
      <c r="A26" t="s">
        <v>189</v>
      </c>
      <c r="B26" t="s">
        <v>190</v>
      </c>
      <c r="C26" t="s">
        <v>48</v>
      </c>
      <c r="D26" t="s">
        <v>2</v>
      </c>
      <c r="E26" s="44">
        <v>69.290000000000006</v>
      </c>
      <c r="F26" s="44">
        <v>83.84</v>
      </c>
      <c r="K26" s="32">
        <v>1</v>
      </c>
      <c r="L26" t="s">
        <v>173</v>
      </c>
      <c r="M26" s="73">
        <v>69.290000000000006</v>
      </c>
      <c r="N26" s="73">
        <v>83.84</v>
      </c>
      <c r="O26" s="74" t="s">
        <v>152</v>
      </c>
      <c r="P26" s="75" t="s">
        <v>42</v>
      </c>
    </row>
    <row r="27" spans="1:16" ht="30" customHeight="1">
      <c r="A27" t="s">
        <v>191</v>
      </c>
      <c r="B27" t="s">
        <v>192</v>
      </c>
      <c r="C27" t="s">
        <v>48</v>
      </c>
      <c r="D27" t="s">
        <v>2</v>
      </c>
      <c r="E27" s="44">
        <v>37.950000000000003</v>
      </c>
      <c r="F27" s="44">
        <v>45.92</v>
      </c>
      <c r="K27" s="32">
        <v>3</v>
      </c>
      <c r="L27" t="s">
        <v>159</v>
      </c>
      <c r="M27" s="73">
        <v>37.950000000000003</v>
      </c>
      <c r="N27" s="73">
        <v>45.92</v>
      </c>
      <c r="O27" s="74" t="s">
        <v>149</v>
      </c>
      <c r="P27" s="75" t="s">
        <v>42</v>
      </c>
    </row>
    <row r="28" spans="1:16" ht="30" customHeight="1">
      <c r="A28" t="s">
        <v>196</v>
      </c>
      <c r="B28" t="s">
        <v>197</v>
      </c>
      <c r="C28" t="s">
        <v>48</v>
      </c>
      <c r="D28" t="s">
        <v>2</v>
      </c>
      <c r="E28" s="44">
        <v>98.45</v>
      </c>
      <c r="F28" s="44">
        <v>119.12</v>
      </c>
      <c r="K28" s="32">
        <v>1</v>
      </c>
      <c r="L28" t="s">
        <v>173</v>
      </c>
      <c r="M28" s="73">
        <v>98.45</v>
      </c>
      <c r="N28" s="73">
        <v>119.12</v>
      </c>
      <c r="O28" s="74" t="s">
        <v>198</v>
      </c>
      <c r="P28" s="75" t="s">
        <v>42</v>
      </c>
    </row>
    <row r="29" spans="1:16" ht="30" customHeight="1">
      <c r="A29" t="s">
        <v>199</v>
      </c>
      <c r="B29" t="s">
        <v>200</v>
      </c>
      <c r="C29" t="s">
        <v>48</v>
      </c>
      <c r="D29" t="s">
        <v>2</v>
      </c>
      <c r="E29" s="44">
        <v>92.5</v>
      </c>
      <c r="F29" s="44">
        <v>111.93</v>
      </c>
      <c r="K29" s="32">
        <v>1</v>
      </c>
      <c r="L29" t="s">
        <v>159</v>
      </c>
      <c r="M29" s="73">
        <v>92.5</v>
      </c>
      <c r="N29" s="73">
        <v>111.93</v>
      </c>
      <c r="O29" s="74" t="s">
        <v>198</v>
      </c>
      <c r="P29" s="75" t="s">
        <v>42</v>
      </c>
    </row>
    <row r="30" spans="1:16" ht="30" customHeight="1">
      <c r="A30" t="s">
        <v>201</v>
      </c>
      <c r="B30" t="s">
        <v>202</v>
      </c>
      <c r="C30" t="s">
        <v>48</v>
      </c>
      <c r="D30" t="s">
        <v>2</v>
      </c>
      <c r="E30" s="44">
        <v>26.84</v>
      </c>
      <c r="F30" s="44">
        <v>32.479999999999997</v>
      </c>
      <c r="K30" s="32">
        <v>1</v>
      </c>
      <c r="L30" t="s">
        <v>51</v>
      </c>
      <c r="M30" s="73">
        <v>26.84</v>
      </c>
      <c r="N30" s="73">
        <v>32.479999999999997</v>
      </c>
      <c r="O30" s="74" t="s">
        <v>149</v>
      </c>
      <c r="P30" s="75" t="s">
        <v>42</v>
      </c>
    </row>
    <row r="31" spans="1:16" ht="30" customHeight="1">
      <c r="A31" t="s">
        <v>205</v>
      </c>
      <c r="B31" t="s">
        <v>206</v>
      </c>
      <c r="C31" t="s">
        <v>48</v>
      </c>
      <c r="D31" t="s">
        <v>2</v>
      </c>
      <c r="E31" s="44">
        <v>267.95999999999998</v>
      </c>
      <c r="F31" s="44">
        <v>324.23</v>
      </c>
      <c r="K31" s="32">
        <v>1</v>
      </c>
      <c r="L31" t="s">
        <v>164</v>
      </c>
      <c r="M31" s="73">
        <v>267.95999999999998</v>
      </c>
      <c r="N31" s="73">
        <v>324.23</v>
      </c>
      <c r="O31" s="74" t="s">
        <v>176</v>
      </c>
      <c r="P31" s="75" t="s">
        <v>42</v>
      </c>
    </row>
    <row r="32" spans="1:16" ht="55.5" customHeight="1">
      <c r="A32" t="s">
        <v>207</v>
      </c>
      <c r="B32" t="s">
        <v>208</v>
      </c>
      <c r="C32" t="s">
        <v>48</v>
      </c>
      <c r="D32" t="s">
        <v>2</v>
      </c>
      <c r="E32" s="44">
        <v>189.13</v>
      </c>
      <c r="F32" s="44">
        <v>228.85</v>
      </c>
      <c r="K32" s="32">
        <v>1</v>
      </c>
      <c r="L32" t="s">
        <v>51</v>
      </c>
      <c r="M32" s="73">
        <v>189.13</v>
      </c>
      <c r="N32" s="73">
        <v>228.85</v>
      </c>
      <c r="O32" s="74" t="s">
        <v>209</v>
      </c>
      <c r="P32" s="75" t="s">
        <v>42</v>
      </c>
    </row>
    <row r="33" spans="1:16" ht="30" customHeight="1">
      <c r="A33" t="s">
        <v>210</v>
      </c>
      <c r="B33" t="s">
        <v>211</v>
      </c>
      <c r="C33" t="s">
        <v>48</v>
      </c>
      <c r="D33" t="s">
        <v>2</v>
      </c>
      <c r="E33" s="44">
        <v>118.66</v>
      </c>
      <c r="F33" s="44">
        <v>143.58000000000001</v>
      </c>
      <c r="K33" s="32">
        <v>3</v>
      </c>
      <c r="L33" t="s">
        <v>159</v>
      </c>
      <c r="M33" s="73">
        <v>118.66</v>
      </c>
      <c r="N33" s="73">
        <v>143.58000000000001</v>
      </c>
      <c r="O33" s="74" t="s">
        <v>212</v>
      </c>
      <c r="P33" s="75" t="s">
        <v>42</v>
      </c>
    </row>
    <row r="34" spans="1:16" ht="30" customHeight="1">
      <c r="A34" t="s">
        <v>76</v>
      </c>
      <c r="B34" t="s">
        <v>77</v>
      </c>
      <c r="C34" t="s">
        <v>48</v>
      </c>
      <c r="D34" t="s">
        <v>2</v>
      </c>
      <c r="E34" s="44">
        <v>340</v>
      </c>
      <c r="F34" s="44">
        <v>411.4</v>
      </c>
      <c r="K34" s="32">
        <v>1</v>
      </c>
      <c r="L34" t="s">
        <v>52</v>
      </c>
      <c r="M34" s="73">
        <v>340</v>
      </c>
      <c r="N34" s="73">
        <v>411.4</v>
      </c>
      <c r="O34" s="74" t="s">
        <v>73</v>
      </c>
      <c r="P34" s="75" t="s">
        <v>42</v>
      </c>
    </row>
    <row r="35" spans="1:16" ht="30" customHeight="1"/>
    <row r="36" spans="1:16" ht="30" customHeight="1"/>
    <row r="37" spans="1:16" ht="30" customHeight="1"/>
    <row r="38" spans="1:16" ht="30" customHeight="1"/>
    <row r="39" spans="1:16" ht="30" customHeight="1"/>
    <row r="40" spans="1:16" ht="30" customHeight="1"/>
    <row r="41" spans="1:16" ht="30" customHeight="1"/>
    <row r="42" spans="1:16" ht="30" customHeight="1"/>
    <row r="43" spans="1:16" ht="30" customHeight="1"/>
    <row r="44" spans="1:16" ht="30" customHeight="1"/>
    <row r="45" spans="1:16" ht="30" customHeight="1"/>
    <row r="46" spans="1:16" ht="30" customHeight="1"/>
    <row r="47" spans="1:16" ht="30" customHeight="1"/>
    <row r="48" spans="1:1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5.140625" bestFit="1" customWidth="1"/>
    <col min="4" max="4" width="21.5703125" bestFit="1" customWidth="1"/>
    <col min="5" max="6" width="21.28515625" style="44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2" bestFit="1" customWidth="1"/>
    <col min="12" max="12" width="17.42578125" customWidth="1"/>
    <col min="13" max="13" width="18.85546875" style="44" customWidth="1"/>
    <col min="14" max="14" width="24" style="44" customWidth="1"/>
    <col min="15" max="15" width="18.140625" style="37" customWidth="1"/>
    <col min="16" max="16" width="14" customWidth="1"/>
  </cols>
  <sheetData>
    <row r="1" spans="1:16" ht="18.75">
      <c r="A1" s="76" t="s">
        <v>217</v>
      </c>
      <c r="B1" s="76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5" t="s">
        <v>7</v>
      </c>
      <c r="F7" s="45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3" t="s">
        <v>17</v>
      </c>
      <c r="L7" s="2" t="s">
        <v>4</v>
      </c>
      <c r="M7" s="45" t="s">
        <v>11</v>
      </c>
      <c r="N7" s="45" t="s">
        <v>12</v>
      </c>
      <c r="O7" s="2" t="s">
        <v>9</v>
      </c>
      <c r="P7" s="2" t="s">
        <v>10</v>
      </c>
    </row>
    <row r="8" spans="1:16" s="17" customFormat="1" ht="30" customHeight="1">
      <c r="A8" s="17" t="s">
        <v>111</v>
      </c>
      <c r="B8" s="1" t="s">
        <v>112</v>
      </c>
      <c r="C8" s="17" t="s">
        <v>45</v>
      </c>
      <c r="D8" s="17" t="s">
        <v>2</v>
      </c>
      <c r="E8" s="46">
        <v>106</v>
      </c>
      <c r="F8" s="46">
        <v>128.26</v>
      </c>
      <c r="I8" s="39"/>
      <c r="J8" s="40"/>
      <c r="K8" s="17">
        <v>1</v>
      </c>
      <c r="L8" s="1" t="s">
        <v>49</v>
      </c>
      <c r="M8" s="47">
        <v>106</v>
      </c>
      <c r="N8" s="47">
        <v>128.26</v>
      </c>
      <c r="O8" s="42" t="s">
        <v>113</v>
      </c>
      <c r="P8" s="43" t="s">
        <v>42</v>
      </c>
    </row>
    <row r="9" spans="1:16" s="17" customFormat="1" ht="30" customHeight="1">
      <c r="A9" t="s">
        <v>126</v>
      </c>
      <c r="B9" t="s">
        <v>127</v>
      </c>
      <c r="C9" t="s">
        <v>45</v>
      </c>
      <c r="D9" t="s">
        <v>2</v>
      </c>
      <c r="E9" s="44">
        <v>751.7</v>
      </c>
      <c r="F9" s="44">
        <v>909.56</v>
      </c>
      <c r="G9"/>
      <c r="H9"/>
      <c r="I9"/>
      <c r="J9"/>
      <c r="K9" s="32">
        <v>1</v>
      </c>
      <c r="L9" t="s">
        <v>57</v>
      </c>
      <c r="M9" s="62">
        <v>751.7</v>
      </c>
      <c r="N9" s="62">
        <v>909.56</v>
      </c>
      <c r="O9" s="64" t="s">
        <v>117</v>
      </c>
      <c r="P9" s="63" t="s">
        <v>42</v>
      </c>
    </row>
    <row r="10" spans="1:16" ht="30" customHeight="1">
      <c r="A10" t="s">
        <v>128</v>
      </c>
      <c r="B10" t="s">
        <v>129</v>
      </c>
      <c r="C10" t="s">
        <v>45</v>
      </c>
      <c r="D10" t="s">
        <v>2</v>
      </c>
      <c r="E10" s="44">
        <v>164</v>
      </c>
      <c r="F10" s="44">
        <v>198.44</v>
      </c>
      <c r="K10" s="32">
        <v>1</v>
      </c>
      <c r="L10" t="s">
        <v>130</v>
      </c>
      <c r="M10" s="62">
        <v>164</v>
      </c>
      <c r="N10" s="62">
        <v>198.44</v>
      </c>
      <c r="O10" s="64" t="s">
        <v>117</v>
      </c>
      <c r="P10" s="63" t="s">
        <v>42</v>
      </c>
    </row>
    <row r="11" spans="1:16" ht="30" customHeight="1">
      <c r="A11" t="s">
        <v>134</v>
      </c>
      <c r="B11" t="s">
        <v>46</v>
      </c>
      <c r="C11" t="s">
        <v>45</v>
      </c>
      <c r="D11" t="s">
        <v>2</v>
      </c>
      <c r="E11" s="44">
        <v>232.47</v>
      </c>
      <c r="F11" s="44">
        <v>281.29000000000002</v>
      </c>
      <c r="K11" s="32">
        <v>1</v>
      </c>
      <c r="L11" t="s">
        <v>47</v>
      </c>
      <c r="M11" s="62">
        <v>232.47</v>
      </c>
      <c r="N11" s="62">
        <v>281.29000000000002</v>
      </c>
      <c r="O11" s="64" t="s">
        <v>135</v>
      </c>
      <c r="P11" s="63" t="s">
        <v>42</v>
      </c>
    </row>
    <row r="12" spans="1:16" ht="30" customHeight="1">
      <c r="A12" t="s">
        <v>150</v>
      </c>
      <c r="B12" t="s">
        <v>151</v>
      </c>
      <c r="C12" t="s">
        <v>45</v>
      </c>
      <c r="D12" t="s">
        <v>2</v>
      </c>
      <c r="E12" s="44">
        <v>196.84</v>
      </c>
      <c r="F12" s="44">
        <v>238.18</v>
      </c>
      <c r="K12" s="32">
        <v>1</v>
      </c>
      <c r="L12" t="s">
        <v>47</v>
      </c>
      <c r="M12" s="62">
        <v>196.84</v>
      </c>
      <c r="N12" s="62">
        <v>238.18</v>
      </c>
      <c r="O12" s="64" t="s">
        <v>152</v>
      </c>
      <c r="P12" s="63" t="s">
        <v>42</v>
      </c>
    </row>
    <row r="13" spans="1:16" ht="30" customHeight="1">
      <c r="A13" t="s">
        <v>153</v>
      </c>
      <c r="B13" t="s">
        <v>50</v>
      </c>
      <c r="C13" t="s">
        <v>45</v>
      </c>
      <c r="D13" t="s">
        <v>2</v>
      </c>
      <c r="E13" s="44">
        <v>119.84</v>
      </c>
      <c r="F13" s="44">
        <v>145.01</v>
      </c>
      <c r="K13" s="32">
        <v>1</v>
      </c>
      <c r="L13" t="s">
        <v>47</v>
      </c>
      <c r="M13" s="62">
        <v>119.84</v>
      </c>
      <c r="N13" s="62">
        <v>145.01</v>
      </c>
      <c r="O13" s="64" t="s">
        <v>152</v>
      </c>
      <c r="P13" s="63" t="s">
        <v>42</v>
      </c>
    </row>
    <row r="14" spans="1:16" ht="30" customHeight="1">
      <c r="A14" t="s">
        <v>153</v>
      </c>
      <c r="B14" t="s">
        <v>50</v>
      </c>
      <c r="C14" t="s">
        <v>45</v>
      </c>
      <c r="D14" t="s">
        <v>2</v>
      </c>
      <c r="E14" s="44">
        <v>160</v>
      </c>
      <c r="F14" s="44">
        <v>193.6</v>
      </c>
      <c r="K14" s="32">
        <v>1</v>
      </c>
      <c r="L14" t="s">
        <v>47</v>
      </c>
      <c r="M14" s="62">
        <v>160</v>
      </c>
      <c r="N14" s="62">
        <v>193.6</v>
      </c>
      <c r="O14" s="64" t="s">
        <v>152</v>
      </c>
      <c r="P14" s="63" t="s">
        <v>42</v>
      </c>
    </row>
    <row r="15" spans="1:16" ht="30" customHeight="1">
      <c r="A15" t="s">
        <v>154</v>
      </c>
      <c r="B15" t="s">
        <v>58</v>
      </c>
      <c r="C15" t="s">
        <v>45</v>
      </c>
      <c r="D15" t="s">
        <v>2</v>
      </c>
      <c r="E15" s="44">
        <v>99.12</v>
      </c>
      <c r="F15" s="44">
        <v>119.94</v>
      </c>
      <c r="K15" s="32">
        <v>1</v>
      </c>
      <c r="L15" t="s">
        <v>47</v>
      </c>
      <c r="M15" s="62">
        <v>99.12</v>
      </c>
      <c r="N15" s="62">
        <v>119.94</v>
      </c>
      <c r="O15" s="64" t="s">
        <v>117</v>
      </c>
      <c r="P15" s="63" t="s">
        <v>42</v>
      </c>
    </row>
    <row r="16" spans="1:16" ht="30" customHeight="1">
      <c r="A16" t="s">
        <v>154</v>
      </c>
      <c r="B16" t="s">
        <v>58</v>
      </c>
      <c r="C16" t="s">
        <v>45</v>
      </c>
      <c r="D16" t="s">
        <v>2</v>
      </c>
      <c r="E16" s="44">
        <v>188.16</v>
      </c>
      <c r="F16" s="44">
        <v>227.67</v>
      </c>
      <c r="K16" s="32">
        <v>1</v>
      </c>
      <c r="L16" t="s">
        <v>47</v>
      </c>
      <c r="M16" s="62">
        <v>188.16</v>
      </c>
      <c r="N16" s="62">
        <v>227.67</v>
      </c>
      <c r="O16" s="64" t="s">
        <v>117</v>
      </c>
      <c r="P16" s="63" t="s">
        <v>42</v>
      </c>
    </row>
    <row r="17" spans="1:16" ht="30" customHeight="1">
      <c r="A17" t="s">
        <v>154</v>
      </c>
      <c r="B17" t="s">
        <v>58</v>
      </c>
      <c r="C17" t="s">
        <v>45</v>
      </c>
      <c r="D17" t="s">
        <v>2</v>
      </c>
      <c r="E17" s="44">
        <v>106</v>
      </c>
      <c r="F17" s="44">
        <v>128.26</v>
      </c>
      <c r="K17" s="32">
        <v>1</v>
      </c>
      <c r="L17" t="s">
        <v>49</v>
      </c>
      <c r="M17" s="62">
        <v>106</v>
      </c>
      <c r="N17" s="62">
        <v>128.26</v>
      </c>
      <c r="O17" s="64" t="s">
        <v>117</v>
      </c>
      <c r="P17" s="63" t="s">
        <v>42</v>
      </c>
    </row>
    <row r="18" spans="1:16" ht="30" customHeight="1">
      <c r="A18" t="s">
        <v>155</v>
      </c>
      <c r="B18" t="s">
        <v>156</v>
      </c>
      <c r="C18" t="s">
        <v>45</v>
      </c>
      <c r="D18" t="s">
        <v>2</v>
      </c>
      <c r="E18" s="44">
        <v>149</v>
      </c>
      <c r="F18" s="44">
        <v>180.29</v>
      </c>
      <c r="K18" s="32">
        <v>1</v>
      </c>
      <c r="L18" t="s">
        <v>49</v>
      </c>
      <c r="M18" s="62">
        <v>149</v>
      </c>
      <c r="N18" s="62">
        <v>180.29</v>
      </c>
      <c r="O18" s="64" t="s">
        <v>117</v>
      </c>
      <c r="P18" s="63" t="s">
        <v>42</v>
      </c>
    </row>
    <row r="19" spans="1:16" ht="30" customHeight="1">
      <c r="A19" t="s">
        <v>160</v>
      </c>
      <c r="B19" t="s">
        <v>58</v>
      </c>
      <c r="C19" t="s">
        <v>45</v>
      </c>
      <c r="D19" t="s">
        <v>2</v>
      </c>
      <c r="E19" s="44">
        <v>594.72</v>
      </c>
      <c r="F19" s="44">
        <v>719.61</v>
      </c>
      <c r="K19" s="32">
        <v>1</v>
      </c>
      <c r="L19" t="s">
        <v>47</v>
      </c>
      <c r="M19" s="62">
        <v>594.72</v>
      </c>
      <c r="N19" s="62">
        <v>719.61</v>
      </c>
      <c r="O19" s="64" t="s">
        <v>152</v>
      </c>
      <c r="P19" s="63" t="s">
        <v>42</v>
      </c>
    </row>
    <row r="20" spans="1:16" ht="30" customHeight="1">
      <c r="A20" t="s">
        <v>160</v>
      </c>
      <c r="B20" t="s">
        <v>58</v>
      </c>
      <c r="C20" t="s">
        <v>45</v>
      </c>
      <c r="D20" t="s">
        <v>2</v>
      </c>
      <c r="E20" s="44">
        <v>952</v>
      </c>
      <c r="F20" s="44">
        <v>1151.92</v>
      </c>
      <c r="K20" s="32">
        <v>1</v>
      </c>
      <c r="L20" t="s">
        <v>49</v>
      </c>
      <c r="M20" s="62">
        <v>952</v>
      </c>
      <c r="N20" s="62">
        <v>1151.92</v>
      </c>
      <c r="O20" s="64" t="s">
        <v>152</v>
      </c>
      <c r="P20" s="63" t="s">
        <v>42</v>
      </c>
    </row>
    <row r="21" spans="1:16" ht="30" customHeight="1">
      <c r="A21" t="s">
        <v>160</v>
      </c>
      <c r="B21" t="s">
        <v>58</v>
      </c>
      <c r="C21" t="s">
        <v>45</v>
      </c>
      <c r="D21" t="s">
        <v>2</v>
      </c>
      <c r="E21" s="44">
        <v>196.84</v>
      </c>
      <c r="F21" s="44">
        <v>238.18</v>
      </c>
      <c r="K21" s="32">
        <v>1</v>
      </c>
      <c r="L21" t="s">
        <v>47</v>
      </c>
      <c r="M21" s="62">
        <v>196.84</v>
      </c>
      <c r="N21" s="62">
        <v>238.18</v>
      </c>
      <c r="O21" s="64" t="s">
        <v>152</v>
      </c>
      <c r="P21" s="63" t="s">
        <v>42</v>
      </c>
    </row>
    <row r="22" spans="1:16" ht="30" customHeight="1">
      <c r="A22" t="s">
        <v>161</v>
      </c>
      <c r="B22" t="s">
        <v>46</v>
      </c>
      <c r="C22" t="s">
        <v>45</v>
      </c>
      <c r="D22" t="s">
        <v>2</v>
      </c>
      <c r="E22" s="44">
        <v>188.16</v>
      </c>
      <c r="F22" s="44">
        <v>227.67</v>
      </c>
      <c r="K22" s="32">
        <v>1</v>
      </c>
      <c r="L22" t="s">
        <v>47</v>
      </c>
      <c r="M22" s="62">
        <v>188.16</v>
      </c>
      <c r="N22" s="62">
        <v>227.67</v>
      </c>
      <c r="O22" s="64" t="s">
        <v>152</v>
      </c>
      <c r="P22" s="63" t="s">
        <v>42</v>
      </c>
    </row>
    <row r="23" spans="1:16" ht="30" customHeight="1">
      <c r="A23" t="s">
        <v>169</v>
      </c>
      <c r="B23" t="s">
        <v>50</v>
      </c>
      <c r="C23" t="s">
        <v>45</v>
      </c>
      <c r="D23" t="s">
        <v>2</v>
      </c>
      <c r="E23" s="44">
        <v>171</v>
      </c>
      <c r="F23" s="44">
        <v>206.91</v>
      </c>
      <c r="K23" s="32">
        <v>1</v>
      </c>
      <c r="L23" t="s">
        <v>49</v>
      </c>
      <c r="M23" s="62">
        <v>171</v>
      </c>
      <c r="N23" s="62">
        <v>206.91</v>
      </c>
      <c r="O23" s="64" t="s">
        <v>152</v>
      </c>
      <c r="P23" s="63" t="s">
        <v>42</v>
      </c>
    </row>
    <row r="24" spans="1:16" ht="30" customHeight="1">
      <c r="A24" t="s">
        <v>170</v>
      </c>
      <c r="B24" t="s">
        <v>46</v>
      </c>
      <c r="C24" t="s">
        <v>45</v>
      </c>
      <c r="D24" t="s">
        <v>2</v>
      </c>
      <c r="E24" s="44">
        <v>196.84</v>
      </c>
      <c r="F24" s="44">
        <v>238.18</v>
      </c>
      <c r="K24" s="32">
        <v>1</v>
      </c>
      <c r="L24" t="s">
        <v>47</v>
      </c>
      <c r="M24" s="62">
        <v>196.84</v>
      </c>
      <c r="N24" s="62">
        <v>238.18</v>
      </c>
      <c r="O24" s="64" t="s">
        <v>152</v>
      </c>
      <c r="P24" s="63" t="s">
        <v>42</v>
      </c>
    </row>
    <row r="25" spans="1:16" ht="30" customHeight="1">
      <c r="A25" t="s">
        <v>182</v>
      </c>
      <c r="B25" t="s">
        <v>46</v>
      </c>
      <c r="C25" t="s">
        <v>45</v>
      </c>
      <c r="D25" t="s">
        <v>2</v>
      </c>
      <c r="E25" s="44">
        <v>196.84</v>
      </c>
      <c r="F25" s="44">
        <v>238.18</v>
      </c>
      <c r="K25" s="32">
        <v>1</v>
      </c>
      <c r="L25" t="s">
        <v>47</v>
      </c>
      <c r="M25" s="62">
        <v>196.84</v>
      </c>
      <c r="N25" s="62">
        <v>238.18</v>
      </c>
      <c r="O25" s="64" t="s">
        <v>152</v>
      </c>
      <c r="P25" s="63" t="s">
        <v>42</v>
      </c>
    </row>
    <row r="26" spans="1:16" ht="30" customHeight="1">
      <c r="A26" t="s">
        <v>188</v>
      </c>
      <c r="B26" t="s">
        <v>50</v>
      </c>
      <c r="C26" t="s">
        <v>45</v>
      </c>
      <c r="D26" t="s">
        <v>2</v>
      </c>
      <c r="E26" s="44">
        <v>666</v>
      </c>
      <c r="F26" s="44">
        <v>805.86</v>
      </c>
      <c r="K26" s="32">
        <v>1</v>
      </c>
      <c r="L26" t="s">
        <v>49</v>
      </c>
      <c r="M26" s="62">
        <v>666</v>
      </c>
      <c r="N26" s="62">
        <v>805.86</v>
      </c>
      <c r="O26" s="64" t="s">
        <v>152</v>
      </c>
      <c r="P26" s="63" t="s">
        <v>42</v>
      </c>
    </row>
    <row r="27" spans="1:16" ht="30" customHeight="1">
      <c r="A27" t="s">
        <v>188</v>
      </c>
      <c r="B27" t="s">
        <v>50</v>
      </c>
      <c r="C27" t="s">
        <v>45</v>
      </c>
      <c r="D27" t="s">
        <v>2</v>
      </c>
      <c r="E27" s="44">
        <v>376.32</v>
      </c>
      <c r="F27" s="44">
        <v>455.35</v>
      </c>
      <c r="K27" s="32">
        <v>1</v>
      </c>
      <c r="L27" t="s">
        <v>47</v>
      </c>
      <c r="M27" s="62">
        <v>376.32</v>
      </c>
      <c r="N27" s="62">
        <v>455.35</v>
      </c>
      <c r="O27" s="64" t="s">
        <v>152</v>
      </c>
      <c r="P27" s="63" t="s">
        <v>42</v>
      </c>
    </row>
    <row r="28" spans="1:16" ht="30" customHeight="1">
      <c r="A28" t="s">
        <v>193</v>
      </c>
      <c r="B28" t="s">
        <v>194</v>
      </c>
      <c r="C28" t="s">
        <v>45</v>
      </c>
      <c r="D28" t="s">
        <v>2</v>
      </c>
      <c r="E28" s="44">
        <v>2062.11</v>
      </c>
      <c r="F28" s="44">
        <v>2495.15</v>
      </c>
      <c r="K28" s="32">
        <v>1</v>
      </c>
      <c r="L28" t="s">
        <v>55</v>
      </c>
      <c r="M28" s="62">
        <v>2062.11</v>
      </c>
      <c r="N28" s="62">
        <v>2495.15</v>
      </c>
      <c r="O28" s="64" t="s">
        <v>110</v>
      </c>
      <c r="P28" s="63" t="s">
        <v>42</v>
      </c>
    </row>
    <row r="29" spans="1:16" ht="30" customHeight="1">
      <c r="A29" t="s">
        <v>195</v>
      </c>
      <c r="B29" t="s">
        <v>46</v>
      </c>
      <c r="C29" t="s">
        <v>45</v>
      </c>
      <c r="D29" t="s">
        <v>2</v>
      </c>
      <c r="E29" s="44">
        <v>196.84</v>
      </c>
      <c r="F29" s="44">
        <v>238.18</v>
      </c>
      <c r="K29" s="32">
        <v>1</v>
      </c>
      <c r="L29" t="s">
        <v>47</v>
      </c>
      <c r="M29" s="62">
        <v>196.84</v>
      </c>
      <c r="N29" s="62">
        <v>238.18</v>
      </c>
      <c r="O29" s="64" t="s">
        <v>152</v>
      </c>
      <c r="P29" s="63" t="s">
        <v>42</v>
      </c>
    </row>
    <row r="30" spans="1:16" ht="30" customHeight="1">
      <c r="A30" t="s">
        <v>203</v>
      </c>
      <c r="B30" t="s">
        <v>204</v>
      </c>
      <c r="C30" t="s">
        <v>45</v>
      </c>
      <c r="D30" t="s">
        <v>2</v>
      </c>
      <c r="E30" s="44">
        <v>571.53</v>
      </c>
      <c r="F30" s="44">
        <v>691.55</v>
      </c>
      <c r="K30" s="32">
        <v>1</v>
      </c>
      <c r="L30" t="s">
        <v>55</v>
      </c>
      <c r="M30" s="62">
        <v>571.53</v>
      </c>
      <c r="N30" s="62">
        <v>691.55</v>
      </c>
      <c r="O30" s="64" t="s">
        <v>198</v>
      </c>
      <c r="P30" s="63" t="s">
        <v>42</v>
      </c>
    </row>
    <row r="31" spans="1:16" ht="30" customHeight="1">
      <c r="A31" t="s">
        <v>213</v>
      </c>
      <c r="B31" t="s">
        <v>214</v>
      </c>
      <c r="C31" t="s">
        <v>45</v>
      </c>
      <c r="D31" t="s">
        <v>2</v>
      </c>
      <c r="E31" s="44">
        <v>163.38999999999999</v>
      </c>
      <c r="F31" s="44">
        <v>197.7</v>
      </c>
      <c r="K31" s="32">
        <v>1</v>
      </c>
      <c r="L31" t="s">
        <v>55</v>
      </c>
      <c r="M31" s="62">
        <v>163.38999999999999</v>
      </c>
      <c r="N31" s="62">
        <v>197.7</v>
      </c>
      <c r="O31" s="64" t="s">
        <v>215</v>
      </c>
      <c r="P31" s="63" t="s">
        <v>42</v>
      </c>
    </row>
    <row r="32" spans="1:16" ht="55.5" customHeight="1">
      <c r="A32" t="s">
        <v>74</v>
      </c>
      <c r="B32" s="66" t="s">
        <v>228</v>
      </c>
      <c r="C32" t="s">
        <v>45</v>
      </c>
      <c r="D32" t="s">
        <v>2</v>
      </c>
      <c r="E32" s="44">
        <v>2440.6</v>
      </c>
      <c r="F32" s="44">
        <v>2953.12</v>
      </c>
      <c r="M32" s="48"/>
      <c r="N32" s="48"/>
      <c r="O32" s="65"/>
      <c r="P32" s="55"/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B20" sqref="B2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6" t="s">
        <v>218</v>
      </c>
      <c r="B1" s="76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style="44" bestFit="1" customWidth="1"/>
    <col min="8" max="8" width="21.42578125" style="44" bestFit="1" customWidth="1"/>
    <col min="9" max="9" width="19.28515625" customWidth="1"/>
  </cols>
  <sheetData>
    <row r="1" spans="1:9" ht="18.75">
      <c r="A1" s="76" t="s">
        <v>219</v>
      </c>
      <c r="B1" s="76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45" t="s">
        <v>29</v>
      </c>
      <c r="H7" s="45" t="s">
        <v>30</v>
      </c>
      <c r="I7" s="2" t="s">
        <v>31</v>
      </c>
    </row>
    <row r="8" spans="1:9" ht="30" customHeight="1">
      <c r="A8" s="1"/>
      <c r="B8" s="1"/>
      <c r="C8" s="1"/>
      <c r="D8" s="1"/>
      <c r="E8" s="1"/>
      <c r="F8" s="1"/>
      <c r="G8" s="51"/>
      <c r="H8" s="51"/>
      <c r="I8" s="1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92.28515625" style="16" customWidth="1"/>
    <col min="3" max="3" width="19.28515625" style="50" customWidth="1"/>
    <col min="4" max="4" width="21.5703125" bestFit="1" customWidth="1"/>
    <col min="5" max="5" width="21.28515625" customWidth="1"/>
    <col min="6" max="6" width="21.28515625" style="16" customWidth="1"/>
    <col min="7" max="7" width="20.7109375" style="48" bestFit="1" customWidth="1"/>
    <col min="8" max="8" width="20.5703125" style="48" bestFit="1" customWidth="1"/>
    <col min="9" max="9" width="14.5703125" customWidth="1"/>
  </cols>
  <sheetData>
    <row r="1" spans="1:9" ht="18.75">
      <c r="A1" s="76" t="s">
        <v>220</v>
      </c>
      <c r="B1" s="76"/>
    </row>
    <row r="7" spans="1:9" s="2" customFormat="1" ht="30" customHeight="1">
      <c r="A7" s="2" t="s">
        <v>0</v>
      </c>
      <c r="B7" s="2" t="s">
        <v>1</v>
      </c>
      <c r="C7" s="1" t="s">
        <v>5</v>
      </c>
      <c r="D7" s="2" t="s">
        <v>28</v>
      </c>
      <c r="E7" s="2" t="s">
        <v>6</v>
      </c>
      <c r="F7" s="2" t="s">
        <v>4</v>
      </c>
      <c r="G7" s="49" t="s">
        <v>32</v>
      </c>
      <c r="H7" s="49" t="s">
        <v>33</v>
      </c>
      <c r="I7" s="2" t="s">
        <v>34</v>
      </c>
    </row>
    <row r="8" spans="1:9" ht="30" customHeight="1">
      <c r="A8" s="17" t="s">
        <v>229</v>
      </c>
      <c r="B8" s="1" t="s">
        <v>230</v>
      </c>
      <c r="C8" s="17" t="s">
        <v>53</v>
      </c>
      <c r="D8" s="40" t="s">
        <v>231</v>
      </c>
      <c r="E8" s="40" t="s">
        <v>3</v>
      </c>
      <c r="F8" s="1" t="s">
        <v>124</v>
      </c>
      <c r="G8" s="46">
        <v>12500</v>
      </c>
      <c r="H8" s="46">
        <v>15125</v>
      </c>
      <c r="I8" s="17" t="s">
        <v>168</v>
      </c>
    </row>
    <row r="9" spans="1:9" ht="30" customHeight="1">
      <c r="A9" s="17" t="s">
        <v>233</v>
      </c>
      <c r="B9" s="1" t="s">
        <v>234</v>
      </c>
      <c r="C9" s="17" t="s">
        <v>53</v>
      </c>
      <c r="D9" s="40" t="s">
        <v>231</v>
      </c>
      <c r="E9" s="40" t="s">
        <v>3</v>
      </c>
      <c r="F9" s="1" t="s">
        <v>232</v>
      </c>
      <c r="G9" s="46">
        <v>14500</v>
      </c>
      <c r="H9" s="46">
        <v>17545</v>
      </c>
      <c r="I9" s="17" t="s">
        <v>168</v>
      </c>
    </row>
    <row r="10" spans="1:9" ht="30">
      <c r="A10" s="17" t="s">
        <v>235</v>
      </c>
      <c r="B10" s="1" t="s">
        <v>236</v>
      </c>
      <c r="C10" s="1" t="s">
        <v>53</v>
      </c>
      <c r="D10" s="2" t="s">
        <v>237</v>
      </c>
      <c r="E10" s="3" t="s">
        <v>3</v>
      </c>
      <c r="F10" s="67" t="s">
        <v>238</v>
      </c>
      <c r="G10" s="46">
        <v>0</v>
      </c>
      <c r="H10" s="46">
        <v>0</v>
      </c>
      <c r="I10" s="4" t="s">
        <v>239</v>
      </c>
    </row>
    <row r="11" spans="1:9" ht="30">
      <c r="A11" s="17" t="s">
        <v>240</v>
      </c>
      <c r="B11" s="1" t="s">
        <v>241</v>
      </c>
      <c r="C11" s="1" t="s">
        <v>53</v>
      </c>
      <c r="D11" s="2" t="s">
        <v>242</v>
      </c>
      <c r="E11" s="3" t="s">
        <v>3</v>
      </c>
      <c r="F11" s="67" t="s">
        <v>243</v>
      </c>
      <c r="G11" s="46">
        <v>26812.799999999999</v>
      </c>
      <c r="H11" s="46">
        <v>32443.49</v>
      </c>
      <c r="I11" s="4" t="s">
        <v>84</v>
      </c>
    </row>
    <row r="12" spans="1:9" ht="30">
      <c r="A12" s="17" t="s">
        <v>245</v>
      </c>
      <c r="B12" s="1" t="s">
        <v>246</v>
      </c>
      <c r="C12" s="1" t="s">
        <v>53</v>
      </c>
      <c r="D12" s="2" t="s">
        <v>247</v>
      </c>
      <c r="E12" s="3" t="s">
        <v>248</v>
      </c>
      <c r="F12" s="67" t="s">
        <v>249</v>
      </c>
      <c r="G12" s="46">
        <v>207901.46</v>
      </c>
      <c r="H12" s="46">
        <v>251560.77</v>
      </c>
      <c r="I12" s="4" t="s">
        <v>250</v>
      </c>
    </row>
    <row r="13" spans="1:9" ht="30">
      <c r="A13" s="17" t="s">
        <v>251</v>
      </c>
      <c r="B13" s="1" t="s">
        <v>252</v>
      </c>
      <c r="C13" s="1" t="s">
        <v>53</v>
      </c>
      <c r="D13" s="2" t="s">
        <v>242</v>
      </c>
      <c r="E13" s="3" t="s">
        <v>3</v>
      </c>
      <c r="F13" s="67" t="s">
        <v>244</v>
      </c>
      <c r="G13" s="46">
        <v>60661.09</v>
      </c>
      <c r="H13" s="46">
        <v>73399.92</v>
      </c>
      <c r="I13" s="4" t="s">
        <v>110</v>
      </c>
    </row>
    <row r="14" spans="1:9">
      <c r="A14" s="17" t="s">
        <v>253</v>
      </c>
      <c r="B14" s="1" t="s">
        <v>254</v>
      </c>
      <c r="C14" s="1" t="s">
        <v>53</v>
      </c>
      <c r="D14" s="2" t="s">
        <v>255</v>
      </c>
      <c r="E14" s="3" t="s">
        <v>3</v>
      </c>
      <c r="F14" s="67" t="s">
        <v>256</v>
      </c>
      <c r="G14" s="46">
        <v>459900</v>
      </c>
      <c r="H14" s="46">
        <v>505890</v>
      </c>
      <c r="I14" s="4" t="s">
        <v>257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20.5703125" bestFit="1" customWidth="1"/>
    <col min="9" max="9" width="17.42578125" customWidth="1"/>
  </cols>
  <sheetData>
    <row r="1" spans="1:9" ht="18.75">
      <c r="A1" s="76" t="s">
        <v>221</v>
      </c>
      <c r="B1" s="76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32</v>
      </c>
      <c r="H7" s="2" t="s">
        <v>33</v>
      </c>
      <c r="I7" s="2" t="s">
        <v>34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B61" sqref="B6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bestFit="1" customWidth="1"/>
    <col min="8" max="8" width="20.5703125" bestFit="1" customWidth="1"/>
    <col min="9" max="9" width="17.42578125" customWidth="1"/>
  </cols>
  <sheetData>
    <row r="1" spans="1:9" ht="18.75">
      <c r="A1" s="76" t="s">
        <v>222</v>
      </c>
      <c r="B1" s="76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35</v>
      </c>
      <c r="H7" s="2" t="s">
        <v>36</v>
      </c>
      <c r="I7" s="2" t="s">
        <v>37</v>
      </c>
    </row>
    <row r="8" spans="1:9" ht="30" customHeight="1">
      <c r="A8" s="1"/>
      <c r="B8" s="1"/>
      <c r="C8" s="2"/>
      <c r="D8" s="2"/>
      <c r="E8" s="3"/>
      <c r="F8" s="3"/>
      <c r="G8" s="14"/>
      <c r="H8" s="14"/>
      <c r="I8" s="4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zoomScale="80" zoomScaleNormal="80" workbookViewId="0">
      <selection activeCell="B61" sqref="B61"/>
    </sheetView>
  </sheetViews>
  <sheetFormatPr baseColWidth="10" defaultRowHeight="15"/>
  <cols>
    <col min="1" max="1" width="18" bestFit="1" customWidth="1"/>
    <col min="2" max="2" width="86.7109375" customWidth="1"/>
    <col min="3" max="3" width="22" customWidth="1"/>
    <col min="4" max="4" width="21.5703125" bestFit="1" customWidth="1"/>
    <col min="5" max="5" width="21.7109375" style="16" customWidth="1"/>
    <col min="6" max="6" width="22.85546875" style="16" customWidth="1"/>
    <col min="7" max="7" width="18.5703125" style="17" bestFit="1" customWidth="1"/>
  </cols>
  <sheetData>
    <row r="1" spans="1:7" ht="18.75">
      <c r="A1" s="76" t="s">
        <v>223</v>
      </c>
      <c r="B1" s="76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38</v>
      </c>
    </row>
    <row r="8" spans="1:7" ht="30" customHeight="1">
      <c r="A8" s="1" t="s">
        <v>258</v>
      </c>
      <c r="B8" s="1" t="s">
        <v>259</v>
      </c>
      <c r="C8" s="2" t="s">
        <v>260</v>
      </c>
      <c r="D8" s="2" t="s">
        <v>261</v>
      </c>
      <c r="E8" s="3" t="s">
        <v>3</v>
      </c>
      <c r="F8" s="3" t="s">
        <v>262</v>
      </c>
      <c r="G8" s="4" t="s">
        <v>263</v>
      </c>
    </row>
    <row r="9" spans="1:7" ht="30" customHeight="1">
      <c r="A9" s="1" t="s">
        <v>264</v>
      </c>
      <c r="B9" s="1" t="s">
        <v>265</v>
      </c>
      <c r="C9" s="2" t="s">
        <v>260</v>
      </c>
      <c r="D9" s="2" t="s">
        <v>266</v>
      </c>
      <c r="E9" s="3" t="s">
        <v>3</v>
      </c>
      <c r="F9" s="3" t="s">
        <v>267</v>
      </c>
      <c r="G9" s="4" t="s">
        <v>268</v>
      </c>
    </row>
    <row r="10" spans="1:7" ht="30" customHeight="1">
      <c r="A10" s="1" t="s">
        <v>269</v>
      </c>
      <c r="B10" s="1" t="s">
        <v>270</v>
      </c>
      <c r="C10" s="2" t="s">
        <v>260</v>
      </c>
      <c r="D10" s="2" t="s">
        <v>271</v>
      </c>
      <c r="E10" s="3" t="s">
        <v>3</v>
      </c>
      <c r="F10" s="3" t="s">
        <v>272</v>
      </c>
      <c r="G10" s="4" t="s">
        <v>273</v>
      </c>
    </row>
    <row r="11" spans="1:7" ht="30">
      <c r="A11" s="1" t="s">
        <v>274</v>
      </c>
      <c r="B11" s="1" t="s">
        <v>275</v>
      </c>
      <c r="C11" s="2" t="s">
        <v>260</v>
      </c>
      <c r="D11" s="2" t="s">
        <v>276</v>
      </c>
      <c r="E11" s="3" t="s">
        <v>3</v>
      </c>
      <c r="F11" s="3" t="s">
        <v>277</v>
      </c>
      <c r="G11" s="4" t="s">
        <v>278</v>
      </c>
    </row>
    <row r="12" spans="1:7" ht="30">
      <c r="A12" s="1" t="s">
        <v>279</v>
      </c>
      <c r="B12" s="1" t="s">
        <v>280</v>
      </c>
      <c r="C12" s="2" t="s">
        <v>260</v>
      </c>
      <c r="D12" s="2" t="s">
        <v>281</v>
      </c>
      <c r="E12" s="3" t="s">
        <v>3</v>
      </c>
      <c r="F12" s="3" t="s">
        <v>282</v>
      </c>
      <c r="G12" s="4" t="s">
        <v>263</v>
      </c>
    </row>
    <row r="13" spans="1:7" ht="30">
      <c r="A13" s="1" t="s">
        <v>283</v>
      </c>
      <c r="B13" s="1" t="s">
        <v>284</v>
      </c>
      <c r="C13" s="2" t="s">
        <v>260</v>
      </c>
      <c r="D13" s="2" t="s">
        <v>285</v>
      </c>
      <c r="E13" s="3" t="s">
        <v>3</v>
      </c>
      <c r="F13" s="3" t="s">
        <v>277</v>
      </c>
      <c r="G13" s="4" t="s">
        <v>286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97" fitToHeight="0" orientation="landscape" r:id="rId1"/>
  <headerFooter>
    <oddHeader>&amp;L&amp;"-,Negrita"RESUMEN TRIMESTRAL CONTRATOS SERVICIO DE CONTRATACIÓN 3/T/2019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FOS TOMAS - EUGENIO</cp:lastModifiedBy>
  <cp:lastPrinted>2019-10-07T12:56:04Z</cp:lastPrinted>
  <dcterms:created xsi:type="dcterms:W3CDTF">2015-09-14T06:29:04Z</dcterms:created>
  <dcterms:modified xsi:type="dcterms:W3CDTF">2019-10-23T07:12:45Z</dcterms:modified>
</cp:coreProperties>
</file>