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rpetas.dival.es\stra-servicio\02 Proy\01. Transparencia\PR-25 Implantación del Portal del Transparencia DIVAL\PORTAL DIVAL\DOCUMENTOS SUBIDOS\4. CONTRATOS SUBVS CONVS\1. Contractes\Contratación y Sum\2016\2016 1 trim\"/>
    </mc:Choice>
  </mc:AlternateContent>
  <bookViews>
    <workbookView xWindow="0" yWindow="0" windowWidth="24000" windowHeight="9735" firstSheet="9" activeTab="13"/>
  </bookViews>
  <sheets>
    <sheet name="1. Listado Contratos Adjudicado" sheetId="2" r:id="rId1"/>
    <sheet name="2. Contratos Menores" sheetId="5" r:id="rId2"/>
    <sheet name="3. Acuerdo Marco" sheetId="8" r:id="rId3"/>
    <sheet name="4. Desist. Renuncias" sheetId="6" r:id="rId4"/>
    <sheet name="5. Modificaciones" sheetId="7" r:id="rId5"/>
    <sheet name="6. Prórrogas" sheetId="9" r:id="rId6"/>
    <sheet name="7. Prórroga y Revisión" sheetId="17" r:id="rId7"/>
    <sheet name="8. Revisión de precios" sheetId="10" r:id="rId8"/>
    <sheet name="9. Resolución de contrato" sheetId="11" r:id="rId9"/>
    <sheet name="10. Cesión de contrato" sheetId="12" r:id="rId10"/>
    <sheet name="11. Desiertos" sheetId="14" r:id="rId11"/>
    <sheet name="12. Nulidades" sheetId="15" r:id="rId12"/>
    <sheet name="13. Medios Propios" sheetId="16" r:id="rId13"/>
    <sheet name="14. Comparativa" sheetId="19" r:id="rId14"/>
  </sheets>
  <definedNames>
    <definedName name="_xlnm.Print_Titles" localSheetId="0">'1. Listado Contratos Adjudicado'!$7:$7</definedName>
  </definedNames>
  <calcPr calcId="152511"/>
</workbook>
</file>

<file path=xl/calcChain.xml><?xml version="1.0" encoding="utf-8"?>
<calcChain xmlns="http://schemas.openxmlformats.org/spreadsheetml/2006/main">
  <c r="C69" i="2" l="1"/>
  <c r="C70" i="2"/>
  <c r="C68" i="2"/>
  <c r="C67" i="2"/>
  <c r="C66" i="2"/>
  <c r="C65" i="2"/>
  <c r="C64" i="2"/>
  <c r="C63" i="2"/>
  <c r="G13" i="19" l="1"/>
  <c r="F13" i="19"/>
  <c r="F15" i="19" l="1"/>
  <c r="G14" i="19"/>
  <c r="F14" i="19"/>
  <c r="G12" i="19"/>
  <c r="F12" i="19"/>
  <c r="G11" i="19"/>
  <c r="F11" i="19"/>
  <c r="G10" i="19"/>
  <c r="F10" i="19"/>
  <c r="G9" i="19"/>
  <c r="F9" i="19"/>
  <c r="G8" i="19"/>
  <c r="F8" i="19"/>
  <c r="G7" i="19"/>
  <c r="F7" i="19"/>
  <c r="C71" i="2" l="1"/>
  <c r="D71" i="2" l="1"/>
  <c r="D69" i="2"/>
  <c r="D63" i="2"/>
  <c r="D66" i="2"/>
  <c r="D67" i="2"/>
  <c r="D70" i="2"/>
  <c r="D65" i="2"/>
  <c r="D68" i="2"/>
  <c r="D64" i="2"/>
</calcChain>
</file>

<file path=xl/sharedStrings.xml><?xml version="1.0" encoding="utf-8"?>
<sst xmlns="http://schemas.openxmlformats.org/spreadsheetml/2006/main" count="573" uniqueCount="231">
  <si>
    <t>EXPEDIENTE</t>
  </si>
  <si>
    <t>OBJETO</t>
  </si>
  <si>
    <t>C - Suministros</t>
  </si>
  <si>
    <t>E - Servicios</t>
  </si>
  <si>
    <t>VALENCIANA DE MAMPARAS, S.L.</t>
  </si>
  <si>
    <t>Orsal S.L.</t>
  </si>
  <si>
    <t>Contrato menor</t>
  </si>
  <si>
    <t>CONTRATISTA</t>
  </si>
  <si>
    <t>PROCEDIMIENTO ADJUDICACIÓN</t>
  </si>
  <si>
    <t>TIPO CONTRATO</t>
  </si>
  <si>
    <t>IMPORTE NETO PRESUPUESTO</t>
  </si>
  <si>
    <t>IMPORTE TOTAL PRESUPUESTO</t>
  </si>
  <si>
    <t>FECHA ADJUDICACIÓN</t>
  </si>
  <si>
    <t>PLAZO EJECUCIÓN</t>
  </si>
  <si>
    <t>IMPORTE NETO ADJUDICACIÓN</t>
  </si>
  <si>
    <t>IMPORTE TOTAL ADJUDICACIÓN</t>
  </si>
  <si>
    <t>PUBLICACIÓN DOUE</t>
  </si>
  <si>
    <t>PUBLICACIÓN BOE</t>
  </si>
  <si>
    <t>PUBLICACIÓN BOP</t>
  </si>
  <si>
    <t>PUBLICACIÓN PERFIL CONTRATANTE</t>
  </si>
  <si>
    <t>LICITADORES PARTICIPANTES</t>
  </si>
  <si>
    <t>PROCEDIMIENTO</t>
  </si>
  <si>
    <t>IMPORTE TOTAL</t>
  </si>
  <si>
    <t>%</t>
  </si>
  <si>
    <t>ABIERTO</t>
  </si>
  <si>
    <t>RESTRINGIDO</t>
  </si>
  <si>
    <t>NEGOCIADO CON PUBLICIDAD</t>
  </si>
  <si>
    <t>NEGOCIADO SIN PUBLICIDAD</t>
  </si>
  <si>
    <t>ADQUISICIÓN CENTRALIZADA</t>
  </si>
  <si>
    <t>CONTRATO MENOR</t>
  </si>
  <si>
    <t>DERIVADO ACUERO MARCO</t>
  </si>
  <si>
    <t>TOTAL</t>
  </si>
  <si>
    <t>s</t>
  </si>
  <si>
    <t>EXPEDIENTE RELACIONADO</t>
  </si>
  <si>
    <t>IMPORTE NETO MODIFICACIÓN</t>
  </si>
  <si>
    <t>IMPORTE TOTAL MODIFICACIÓN</t>
  </si>
  <si>
    <t>FECHA MODIFICACIÓN</t>
  </si>
  <si>
    <t>IMPORTE NETO PRÓRROGA</t>
  </si>
  <si>
    <t>IMPORTE TOTAL PRÓRROGA</t>
  </si>
  <si>
    <t>FECHA PRÓRROGA</t>
  </si>
  <si>
    <t>IMPORTE NETO REVISIÓN</t>
  </si>
  <si>
    <t>IMPORTE TOTAL REVISIÓN</t>
  </si>
  <si>
    <t>FECHA REVISIÓN DE PRECIOS</t>
  </si>
  <si>
    <t>FECHA RESOLUCIÓN</t>
  </si>
  <si>
    <t>FECHA CESIÓN</t>
  </si>
  <si>
    <t>FECHA DESIERTO</t>
  </si>
  <si>
    <t>Prórroga</t>
  </si>
  <si>
    <t>Resolución</t>
  </si>
  <si>
    <t>ADJUDICACIÓN DIRECTA</t>
  </si>
  <si>
    <t>DIFERENCIA</t>
  </si>
  <si>
    <t>COMPARATIVA IMPORTE CONTRATOS ADJUDICADOS</t>
  </si>
  <si>
    <t>Abierto</t>
  </si>
  <si>
    <t>Negociado sin publicidad</t>
  </si>
  <si>
    <t>Adjudicación directa</t>
  </si>
  <si>
    <t>El Corte Ingles S.A.</t>
  </si>
  <si>
    <t>SOCIEDAD ESTATAL DE CORREOS</t>
  </si>
  <si>
    <t>Federico Domenech, S.A.</t>
  </si>
  <si>
    <t>Derivado Acuerdo Marco</t>
  </si>
  <si>
    <t>Eulen, S.A.</t>
  </si>
  <si>
    <t>Aytos Soluciones Informáticas SLU</t>
  </si>
  <si>
    <t>OCTUBRE 2015 - DICIEMBRE 2015</t>
  </si>
  <si>
    <t>Contrato Menor</t>
  </si>
  <si>
    <t>1. CONTRATOS ADJUDICADOS (ENERO 2016 - MARZO 2016)</t>
  </si>
  <si>
    <t>252/15/AM</t>
  </si>
  <si>
    <t>SERVICIOS DE CONSULTORIA ESPECIALIZADA EN SISTEMA DE GESTION TRIBUTARIA Y RECAUDACION</t>
  </si>
  <si>
    <t>T Systems Itc Iberia S.A.U.</t>
  </si>
  <si>
    <t>260/15/TC</t>
  </si>
  <si>
    <t>MANTENIMIENTO TÉCNICO DEL SISTEMA DE GESTIÓN DE BASES DE DATOS INFORMIX Y DEL SISTEMA DE COPIAS DE SEGURIDAD IBM TIVOLI STORAGE MANAGER</t>
  </si>
  <si>
    <t>Specialist Computer Centres Solutions Sl</t>
  </si>
  <si>
    <t>266/15/AC</t>
  </si>
  <si>
    <t>ADQUISICION DIVERSO MOBILIARIO_x000D_
Y UNA SILLA (ACUERDO MARCO)</t>
  </si>
  <si>
    <t>272/15/PS</t>
  </si>
  <si>
    <t>SERVICIO TIENDA MUVIM</t>
  </si>
  <si>
    <t>Librería Dada</t>
  </si>
  <si>
    <t>276/15/AC</t>
  </si>
  <si>
    <t xml:space="preserve">ADQUSICION DIVERSO MOBILIARIO </t>
  </si>
  <si>
    <t>Estarmovil, S.A.</t>
  </si>
  <si>
    <t>283/15/AC</t>
  </si>
  <si>
    <t>ADQUISICIÓN DIVERSO MOBILIARIO PARA UN AULA DE INFORMATICA</t>
  </si>
  <si>
    <t>306/15/PS</t>
  </si>
  <si>
    <t>SUMINISTRO LICENCIA SOFTWARE ALFRESCO DE DOCUMENTOS DE ARCHIVO</t>
  </si>
  <si>
    <t>QUERES TECNOLOGIAS, SL</t>
  </si>
  <si>
    <t>307/15/AC</t>
  </si>
  <si>
    <t>Impacto Valencia S.L. (Integral)</t>
  </si>
  <si>
    <t>312/15/AC</t>
  </si>
  <si>
    <t>ADQUISICIÓN DE UNA GUILLOTINA</t>
  </si>
  <si>
    <t>344/15/AC</t>
  </si>
  <si>
    <t>ADQUISICIÓN DE UNA SILLA</t>
  </si>
  <si>
    <t>345/15/AC</t>
  </si>
  <si>
    <t>ADQUISICION DE UNA SILLA</t>
  </si>
  <si>
    <t>1/16/AC</t>
  </si>
  <si>
    <t>PAGO FRANQUEO DE LA CORPORACION MES DE DICIEMBRE 2015</t>
  </si>
  <si>
    <t>2/16/TC</t>
  </si>
  <si>
    <t>Mantenimiento Software y Hardware aplicativo Winplus</t>
  </si>
  <si>
    <t>Informatica Del Este S.L.</t>
  </si>
  <si>
    <t>3/16/AM</t>
  </si>
  <si>
    <t>MANTENIMIENTO ESTÁNDAR DE LA APLICACIÓN GPA Y FIRMADOC PARA GPA</t>
  </si>
  <si>
    <t>4/16/AM</t>
  </si>
  <si>
    <t>MANTENIMIENTO ESTÁNDAR DE LA APLICACIÓN SUBVENCIONES</t>
  </si>
  <si>
    <t>5/16/TC</t>
  </si>
  <si>
    <t>MANTENIMIENTO DE LOS PRODUCTOS EDITRAN</t>
  </si>
  <si>
    <t>Indra Sistemas S.A.</t>
  </si>
  <si>
    <t>6/16/AC</t>
  </si>
  <si>
    <t>ADQUISICION DE 3 ROLLUP</t>
  </si>
  <si>
    <t>CRISTINA CASTELLANOS FERRER</t>
  </si>
  <si>
    <t>7/16/AC</t>
  </si>
  <si>
    <t>9/16/AC</t>
  </si>
  <si>
    <t>ADQUISICIÓN DE UNA MAQUINA DESTRUCTORA DE DOCUMENTOS</t>
  </si>
  <si>
    <t>11/16/AC</t>
  </si>
  <si>
    <t>12/16/AC</t>
  </si>
  <si>
    <t>ADQUISICIÓN DE UNA DESTRUCTORA DE DOCUMENTOS</t>
  </si>
  <si>
    <t>15/16/AC</t>
  </si>
  <si>
    <t>18/16/CR</t>
  </si>
  <si>
    <t>21/16/AM</t>
  </si>
  <si>
    <t>SUSCRIPCION DE VERSIONES, MANTENIMIENTO Y SERVICIO DE SOPORTE PROACTIVANET</t>
  </si>
  <si>
    <t>Espiral Microsistemas, S.L.</t>
  </si>
  <si>
    <t>24/16/PS</t>
  </si>
  <si>
    <t>BOLSA DE HORAS PARA DESARROLLOS A MEDIDA DEL SISTEMA WINPLUS DE CONTROL HORARIO</t>
  </si>
  <si>
    <t>26/16/CR</t>
  </si>
  <si>
    <t>EL CONSULTOR CONTRATACIÓN ADMINISTRATIVA CLAVE ADICIONAL Y CLAVE INDIVIDUAL (FRAS DE WOLTERS KLUWER)</t>
  </si>
  <si>
    <t>La Ley S.A.</t>
  </si>
  <si>
    <t>27/16/CR</t>
  </si>
  <si>
    <t>FRA ADQUISICIÓN MATERIAL OFICINA OFFICE DEPOT FUERA ACUERDO MARCO (RESTOS DIC 2015)</t>
  </si>
  <si>
    <t>Office Depot,S.L</t>
  </si>
  <si>
    <t>28/16/CR</t>
  </si>
  <si>
    <t>SUSCRIPCIÓN ANUAL (DESDE 15/01/2016 A 14/01/2017) DE TIRANT ONLINE</t>
  </si>
  <si>
    <t>TIRANT LO BLANCH</t>
  </si>
  <si>
    <t>29/16/AC</t>
  </si>
  <si>
    <t>INCREMENTO TARIFAS MAQUINA FRANQUEADORAS</t>
  </si>
  <si>
    <t>GLOBAL MAILING, SL</t>
  </si>
  <si>
    <t>30/16/AC</t>
  </si>
  <si>
    <t>SUSCRIPCIÓN ANUAL PERIODICO LEVANTE</t>
  </si>
  <si>
    <t>Editorial De La Prensa Valenciana S.A.</t>
  </si>
  <si>
    <t>31/16/CR</t>
  </si>
  <si>
    <t xml:space="preserve">SUSCRIPCION ANUAL AÑO 2016 EL LEVANTE </t>
  </si>
  <si>
    <t>32/16/TC</t>
  </si>
  <si>
    <t>Consultoría y Certificación Proactivanet</t>
  </si>
  <si>
    <t>36/16/TC</t>
  </si>
  <si>
    <t>Renovación Westlaw: Aranzadi</t>
  </si>
  <si>
    <t>Editorial Aranzadi S.A.</t>
  </si>
  <si>
    <t>38/16/AC</t>
  </si>
  <si>
    <t>ADQUISICION DE UN LIBRO</t>
  </si>
  <si>
    <t>LIBROS TIRANT LO BLANCH, S.L.U</t>
  </si>
  <si>
    <t>39/16/CR</t>
  </si>
  <si>
    <t>FRA EMIT-1227 DE INFOPRODUCTS. MATERIAL DE OFICINA FUERA ACUERDO MARCO</t>
  </si>
  <si>
    <t>INFORPRODUCTS SL</t>
  </si>
  <si>
    <t>40/16/CR</t>
  </si>
  <si>
    <t>FRA 30137563 DE OFFICE DEPOT. ADQUISICION AGENDA FUERA ACUERDO MARCO MATERIAL DE OFICINA</t>
  </si>
  <si>
    <t>41/16/CR</t>
  </si>
  <si>
    <t>FRA 4001724715 SOCIEDAD ESTATAL CORREOS Y TELEGRAFOS. FRANQUEO ENERO 2016 AREA ADMINISTRACIÓN GENERAL</t>
  </si>
  <si>
    <t>43/16/AC</t>
  </si>
  <si>
    <t>SUSCRIPCION REVISTA TRIBUTOS LOCALES</t>
  </si>
  <si>
    <t>RENTA GRUPO EDITORIAL, S.A.</t>
  </si>
  <si>
    <t>45/16/PS</t>
  </si>
  <si>
    <t>SERVICIOS INFORMATIVOS DE AMBITO REGIONAL DE LA COMUNIDAD VALENCIANA Y NACIONAL DE LA AGENCIA EFE</t>
  </si>
  <si>
    <t>Agencia Efe, S.A.</t>
  </si>
  <si>
    <t>48/16/PS</t>
  </si>
  <si>
    <t>SUMINISTRO PAPEL DIN-A4 Y DIN-A3 PARA LOS DISTINTOS SERVICIOS DE LA DIPUTACION DE VALENCIA</t>
  </si>
  <si>
    <t>Papelera Mediterraneo, S.L.</t>
  </si>
  <si>
    <t>49/16/CR</t>
  </si>
  <si>
    <t>RENOVACIÓN SUSCRIPCIÓN COSITAL NETWORK AÑO 2016</t>
  </si>
  <si>
    <t>CONSEJO GRAL. DE COLEGIOS OFICIALES DE SECRETARIOS</t>
  </si>
  <si>
    <t>54/16/CR</t>
  </si>
  <si>
    <t>ADQUISICION MATERIAL OFICINA FUERA ACUERDO MARCO</t>
  </si>
  <si>
    <t>Imprenta Papeleria Ramirez, S.L.</t>
  </si>
  <si>
    <t>55/16/CR</t>
  </si>
  <si>
    <t>ADQUSICIÓN CDS FUERA ACUERDO MARCO</t>
  </si>
  <si>
    <t>PMC GRUP 1985, SA</t>
  </si>
  <si>
    <t>56/16/CR</t>
  </si>
  <si>
    <t>SUSCRIPCIÓN ANUAL ABC, PAIS Y LA RAZON</t>
  </si>
  <si>
    <t>KIOSKOYMAS SOCIEDAD GESTORA DE LA PLATAFORMA TECNOLÓCICA, S.</t>
  </si>
  <si>
    <t>61/16/TC</t>
  </si>
  <si>
    <t>Integraciones GPA-DIVAL</t>
  </si>
  <si>
    <t>62/16/AM</t>
  </si>
  <si>
    <t>MANTENIMIENTO DE LA SOLUCION DE GESTION DE RECURSOS HUMANOS</t>
  </si>
  <si>
    <t>Savia, S.L.</t>
  </si>
  <si>
    <t>86/16/TC</t>
  </si>
  <si>
    <t>SERVICIO DE MANTENIMIENTO Y ASISTENCIA TECNICA ILIMITADA DEL SISTEMA DE GESTION DE REDES DE BIBLIOTECAS ABSYSNET</t>
  </si>
  <si>
    <t>Baratz Servicios De Telecomunicacion S.A</t>
  </si>
  <si>
    <t>96/16/NM</t>
  </si>
  <si>
    <t>SERVICIO CONSULTORIA DE DIRECCIÓN PARA EL CENTRO TEATRAL ESCALANTE</t>
  </si>
  <si>
    <t>Pavana Produccions</t>
  </si>
  <si>
    <t>ADQUISICION DIVERSO MOBILIARIO (1)</t>
  </si>
  <si>
    <t>ADQUISICION DIVERSO MOBILIARIO (2)</t>
  </si>
  <si>
    <t>ADQUISICION DIVERSO MOBILIARIO (3)</t>
  </si>
  <si>
    <t>2. CONTRATOS MENORES ADJUDICADOS (ENERO 2016 - MARZO 2016)</t>
  </si>
  <si>
    <t>FACTURAS DE FEDERICO DOMENECH,S.L.  DE LAS PROVINCIAS RELATIVAS A DIFERENTES DEPARTAMENTOS DE LA CORPORACIÓN_x000D_</t>
  </si>
  <si>
    <t>3. ADJUDICACIONES DERIVADAS ACUERDO MARCO (ENERO 2016 - MARZO 2016)</t>
  </si>
  <si>
    <t>4. DESISTIMIENTOS/RENUNCIAS CONTRATOS (ENERO 2016 - MARZO 2016)</t>
  </si>
  <si>
    <t>16/16/AM</t>
  </si>
  <si>
    <t>MODIFICACION DEL CONTRATO DE SERVICIOS DE "INFORMACIÓN AL PÚBLICO DE LOS MUSEOS DE LA DIPUTACIÓN DE VALENCIA"</t>
  </si>
  <si>
    <t>Modificación</t>
  </si>
  <si>
    <t>244/12/AM</t>
  </si>
  <si>
    <t>5. MODIFICACIONES CONTRATOS (ENERO 2016 - MARZO 2016)</t>
  </si>
  <si>
    <t>63/16/AM</t>
  </si>
  <si>
    <t>PRÓRROGA DEL CONTRATO DE ASISTENCIA TÉCNICA PARA EL SOPORTE Y ADMINISTRACIÓN DE LOS PORTALES MUNICIPALES DE LA PROVINCIA DE VALENCIA"</t>
  </si>
  <si>
    <t>274/13/JV</t>
  </si>
  <si>
    <t>Digital Value S.L.</t>
  </si>
  <si>
    <t>81/16/AM</t>
  </si>
  <si>
    <t>PRORROGA SERVICIO DE APOYO EN LA ASISTENCIA TECNICA INFORMATICA</t>
  </si>
  <si>
    <t>164/12/FS</t>
  </si>
  <si>
    <t>ECONOCOM OSIATIS, SA.</t>
  </si>
  <si>
    <t>7. PRÓRROGAS Y REVISIONES DE PRECIOS (ENERO 2016 - MARZO 2016)</t>
  </si>
  <si>
    <t>8. REVISIONES DE PRECIOS (ENERO 2016 - MARZO 2016)</t>
  </si>
  <si>
    <t>46/16/PS</t>
  </si>
  <si>
    <t>RESOLUCIÓN  ASESORAMIENTO ANALISIS MUNDO ONLINE Y WEB SOCIAL DE LA DIPUTACION DE VALENCIA</t>
  </si>
  <si>
    <t>50/15/PS</t>
  </si>
  <si>
    <t>ISRAEL GARCIA RODRIGUEZ</t>
  </si>
  <si>
    <t>9. RESOLUCIONES DE CONTRATO (ENERO 2016 - MARZO 2016)</t>
  </si>
  <si>
    <t>10. CESIONES DE CONTRATO (ENERO 2016 - MARZO 2016)</t>
  </si>
  <si>
    <t>258/15/JV</t>
  </si>
  <si>
    <t>SERVICIO DE MANTENIMIENTO TÉCNICO DEL SISTEMA DE GESTIÓN DE BASES DE DATOS ORACLE</t>
  </si>
  <si>
    <t>11. CONTRATOS DESIERTOS (ENERO 2016 - MARZO 2016)</t>
  </si>
  <si>
    <t>12. CONTRATOS NULOS (ENERO 2016 - MARZO 2016)</t>
  </si>
  <si>
    <t>13. ENCARGOS A MEDIOS PROPIOS (ENERO 2016 - MARZO 2016)</t>
  </si>
  <si>
    <t>ENERO 2016 - MARZO 2016</t>
  </si>
  <si>
    <t>6. PRÓRROGAS CONTRATOS (ENERO 2016 - MARZO 2016)</t>
  </si>
  <si>
    <t>F - Administrativo especial</t>
  </si>
  <si>
    <t>335/15/JV</t>
  </si>
  <si>
    <t>CESION CONTRATO PGM JARAFUEL</t>
  </si>
  <si>
    <t>94/14/PS</t>
  </si>
  <si>
    <t>ESTUDIOS INFORMES MEDITERRANEO SL-AUG ARQUITECTOS SLP UTE</t>
  </si>
  <si>
    <t>336/15/JV</t>
  </si>
  <si>
    <t>CESION CONTRATO PGM CATADAU</t>
  </si>
  <si>
    <t>129/09/AIS</t>
  </si>
  <si>
    <t>UTE AUG ARQUITECTOS SL-ESTUDIOS E INFORMES MEDITERRANEO SL</t>
  </si>
  <si>
    <t>337/15/JV</t>
  </si>
  <si>
    <t>CESION CONTRATO PGM TURIS</t>
  </si>
  <si>
    <t>157/14/JV</t>
  </si>
  <si>
    <t>U.T.E. PGOU TURÍS</t>
  </si>
  <si>
    <t>DERIVADO ACUERDO MARCO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</si>
</sst>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-40A]_-;\-* #,##0.00\ [$€-40A]_-;_-* &quot;-&quot;??\ [$€-40A]_-;_-@_-"/>
    <numFmt numFmtId="165" formatCode="_-[$€-2]\ * #,##0.00_-;\-[$€-2]\ * #,##0.00_-;_-[$€-2]\ 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/>
      </top>
      <bottom style="double">
        <color theme="4"/>
      </bottom>
      <diagonal/>
    </border>
    <border>
      <left/>
      <right style="thin">
        <color theme="4" tint="0.39997558519241921"/>
      </right>
      <top style="thin">
        <color theme="4"/>
      </top>
      <bottom style="double">
        <color theme="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4" fillId="0" borderId="1" applyNumberFormat="0" applyFill="0" applyAlignment="0" applyProtection="0"/>
    <xf numFmtId="0" fontId="1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4" fillId="0" borderId="1" xfId="2" applyAlignment="1">
      <alignment horizontal="center" vertical="center" wrapText="1"/>
    </xf>
    <xf numFmtId="164" fontId="4" fillId="0" borderId="1" xfId="2" applyNumberFormat="1" applyAlignment="1">
      <alignment horizontal="center" vertical="center"/>
    </xf>
    <xf numFmtId="9" fontId="4" fillId="0" borderId="1" xfId="2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4" fontId="0" fillId="0" borderId="3" xfId="0" applyNumberFormat="1" applyFont="1" applyBorder="1" applyAlignment="1">
      <alignment horizontal="center" vertical="center"/>
    </xf>
    <xf numFmtId="9" fontId="0" fillId="0" borderId="5" xfId="1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64" fontId="0" fillId="3" borderId="3" xfId="0" applyNumberFormat="1" applyFont="1" applyFill="1" applyBorder="1" applyAlignment="1">
      <alignment horizontal="center" vertical="center"/>
    </xf>
    <xf numFmtId="9" fontId="0" fillId="3" borderId="5" xfId="1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164" fontId="0" fillId="4" borderId="3" xfId="0" applyNumberFormat="1" applyFont="1" applyFill="1" applyBorder="1" applyAlignment="1">
      <alignment horizontal="center" vertical="center"/>
    </xf>
    <xf numFmtId="9" fontId="0" fillId="4" borderId="5" xfId="1" applyNumberFormat="1" applyFont="1" applyFill="1" applyBorder="1" applyAlignment="1">
      <alignment horizontal="center" vertical="center"/>
    </xf>
    <xf numFmtId="0" fontId="4" fillId="0" borderId="7" xfId="2" applyFont="1" applyBorder="1" applyAlignment="1">
      <alignment horizontal="center" vertical="center" wrapText="1"/>
    </xf>
    <xf numFmtId="164" fontId="4" fillId="0" borderId="1" xfId="2" applyNumberFormat="1" applyFont="1" applyBorder="1" applyAlignment="1">
      <alignment horizontal="center" vertical="center"/>
    </xf>
    <xf numFmtId="9" fontId="4" fillId="0" borderId="8" xfId="2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5" fillId="0" borderId="0" xfId="3" applyFont="1"/>
    <xf numFmtId="0" fontId="1" fillId="0" borderId="0" xfId="3"/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4">
    <cellStyle name="Encabezado 4" xfId="3" builtinId="19"/>
    <cellStyle name="Normal" xfId="0" builtinId="0"/>
    <cellStyle name="Porcentaje" xfId="1" builtinId="5"/>
    <cellStyle name="Total" xfId="2" builtinId="25"/>
  </cellStyles>
  <dxfs count="191"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65" formatCode="_-[$€-2]\ * #,##0.00_-;\-[$€-2]\ * #,##0.00_-;_-[$€-2]\ * &quot;-&quot;??_-;_-@_-"/>
      <alignment horizontal="center" vertical="center" textRotation="0" wrapText="1" indent="0" justifyLastLine="0" shrinkToFit="0" readingOrder="0"/>
    </dxf>
    <dxf>
      <numFmt numFmtId="165" formatCode="_-[$€-2]\ * #,##0.00_-;\-[$€-2]\ * #,##0.00_-;_-[$€-2]\ * &quot;-&quot;??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4" formatCode="_-* #,##0.00\ [$€-40A]_-;\-* #,##0.00\ [$€-40A]_-;_-* &quot;-&quot;??\ [$€-40A]_-;_-@_-"/>
    </dxf>
    <dxf>
      <alignment horizontal="general" vertical="bottom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numFmt numFmtId="164" formatCode="_-* #,##0.00\ [$€-40A]_-;\-* #,##0.00\ [$€-40A]_-;_-* &quot;-&quot;??\ [$€-40A]_-;_-@_-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_tradnl" sz="1800" b="1" i="0" baseline="0">
                <a:effectLst/>
              </a:rPr>
              <a:t>Importe Adjudicación por Procedimiento</a:t>
            </a:r>
            <a:endParaRPr lang="es-ES_tradnl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16757919194526913"/>
          <c:y val="2.1621621621621623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strRef>
              <c:f>'1. Listado Contratos Adjudicado'!$D$62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 Listado Contratos Adjudicado'!$B$63:$B$70</c:f>
              <c:strCache>
                <c:ptCount val="8"/>
                <c:pt idx="0">
                  <c:v>ABIERTO</c:v>
                </c:pt>
                <c:pt idx="1">
                  <c:v>RESTRINGIDO</c:v>
                </c:pt>
                <c:pt idx="2">
                  <c:v>NEGOCIADO CON PUBLICIDAD</c:v>
                </c:pt>
                <c:pt idx="3">
                  <c:v>NEGOCIADO SIN PUBLICIDAD</c:v>
                </c:pt>
                <c:pt idx="4">
                  <c:v>ADQUISICIÓN CENTRALIZADA</c:v>
                </c:pt>
                <c:pt idx="5">
                  <c:v>CONTRATO MENOR</c:v>
                </c:pt>
                <c:pt idx="6">
                  <c:v>ADJUDICACIÓN DIRECTA</c:v>
                </c:pt>
                <c:pt idx="7">
                  <c:v>DERIVADO ACUERO MARCO</c:v>
                </c:pt>
              </c:strCache>
            </c:strRef>
          </c:cat>
          <c:val>
            <c:numRef>
              <c:f>'1. Listado Contratos Adjudicado'!$D$63:$D$70</c:f>
              <c:numCache>
                <c:formatCode>0%</c:formatCode>
                <c:ptCount val="8"/>
                <c:pt idx="0">
                  <c:v>5.63909310147371E-3</c:v>
                </c:pt>
                <c:pt idx="1">
                  <c:v>0</c:v>
                </c:pt>
                <c:pt idx="2">
                  <c:v>0</c:v>
                </c:pt>
                <c:pt idx="3">
                  <c:v>0.39323348907327849</c:v>
                </c:pt>
                <c:pt idx="4">
                  <c:v>0</c:v>
                </c:pt>
                <c:pt idx="5">
                  <c:v>0.50127900224030453</c:v>
                </c:pt>
                <c:pt idx="6">
                  <c:v>9.3297839980340552E-2</c:v>
                </c:pt>
                <c:pt idx="7">
                  <c:v>6.5505756046028239E-3</c:v>
                </c:pt>
              </c:numCache>
            </c:numRef>
          </c:val>
        </c:ser>
        <c:ser>
          <c:idx val="2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340348062193359"/>
          <c:y val="0.23811665090258724"/>
          <c:w val="0.26992984906602124"/>
          <c:h val="0.7034023616243890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ndard"/>
        <c:varyColors val="0"/>
        <c:ser>
          <c:idx val="0"/>
          <c:order val="0"/>
          <c:tx>
            <c:v>Octubre - Diciembre 2015</c:v>
          </c:tx>
          <c:spPr>
            <a:solidFill>
              <a:schemeClr val="accent1"/>
            </a:solidFill>
          </c:spPr>
          <c:invertIfNegative val="0"/>
          <c:cat>
            <c:strRef>
              <c:f>'14. Comparativa'!$A$7:$A$14</c:f>
              <c:strCache>
                <c:ptCount val="8"/>
                <c:pt idx="0">
                  <c:v>ABIERTO</c:v>
                </c:pt>
                <c:pt idx="1">
                  <c:v>RESTRINGIDO</c:v>
                </c:pt>
                <c:pt idx="2">
                  <c:v>NEGOCIADO CON PUBLICIDAD</c:v>
                </c:pt>
                <c:pt idx="3">
                  <c:v>NEGOCIADO SIN PUBLICIDAD</c:v>
                </c:pt>
                <c:pt idx="4">
                  <c:v>ADQUISICIÓN CENTRALIZADA</c:v>
                </c:pt>
                <c:pt idx="5">
                  <c:v>CONTRATO MENOR</c:v>
                </c:pt>
                <c:pt idx="6">
                  <c:v>ADJUDICACIÓN DIRECTA</c:v>
                </c:pt>
                <c:pt idx="7">
                  <c:v>DERIVADO ACUERDO MARCO</c:v>
                </c:pt>
              </c:strCache>
            </c:strRef>
          </c:cat>
          <c:val>
            <c:numRef>
              <c:f>'14. Comparativa'!$B$7:$B$14</c:f>
              <c:numCache>
                <c:formatCode>_-* #,##0.00\ [$€-40A]_-;\-* #,##0.00\ [$€-40A]_-;_-* "-"??\ [$€-40A]_-;_-@_-</c:formatCode>
                <c:ptCount val="8"/>
                <c:pt idx="0">
                  <c:v>665883.71</c:v>
                </c:pt>
                <c:pt idx="1">
                  <c:v>0</c:v>
                </c:pt>
                <c:pt idx="2">
                  <c:v>0</c:v>
                </c:pt>
                <c:pt idx="3">
                  <c:v>287847.01</c:v>
                </c:pt>
                <c:pt idx="4">
                  <c:v>101168.83</c:v>
                </c:pt>
                <c:pt idx="5">
                  <c:v>130527</c:v>
                </c:pt>
                <c:pt idx="6">
                  <c:v>2813.34</c:v>
                </c:pt>
                <c:pt idx="7">
                  <c:v>17448.16</c:v>
                </c:pt>
              </c:numCache>
            </c:numRef>
          </c:val>
        </c:ser>
        <c:ser>
          <c:idx val="1"/>
          <c:order val="1"/>
          <c:tx>
            <c:v>Enero - Marzo 2016</c:v>
          </c:tx>
          <c:invertIfNegative val="0"/>
          <c:val>
            <c:numRef>
              <c:f>'14. Comparativa'!$D$7:$D$14</c:f>
              <c:numCache>
                <c:formatCode>_-* #,##0.00\ [$€-40A]_-;\-* #,##0.00\ [$€-40A]_-;_-* "-"??\ [$€-40A]_-;_-@_-</c:formatCode>
                <c:ptCount val="8"/>
                <c:pt idx="0">
                  <c:v>2420</c:v>
                </c:pt>
                <c:pt idx="1">
                  <c:v>0</c:v>
                </c:pt>
                <c:pt idx="2">
                  <c:v>0</c:v>
                </c:pt>
                <c:pt idx="3">
                  <c:v>168754.98</c:v>
                </c:pt>
                <c:pt idx="4">
                  <c:v>0</c:v>
                </c:pt>
                <c:pt idx="5">
                  <c:v>215122.38999999998</c:v>
                </c:pt>
                <c:pt idx="6">
                  <c:v>40038.490000000005</c:v>
                </c:pt>
                <c:pt idx="7">
                  <c:v>2811.16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4101224"/>
        <c:axId val="314100440"/>
        <c:axId val="308904640"/>
      </c:bar3DChart>
      <c:catAx>
        <c:axId val="314101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14100440"/>
        <c:crosses val="autoZero"/>
        <c:auto val="1"/>
        <c:lblAlgn val="ctr"/>
        <c:lblOffset val="100"/>
        <c:noMultiLvlLbl val="0"/>
      </c:catAx>
      <c:valAx>
        <c:axId val="314100440"/>
        <c:scaling>
          <c:orientation val="minMax"/>
        </c:scaling>
        <c:delete val="0"/>
        <c:axPos val="l"/>
        <c:majorGridlines/>
        <c:numFmt formatCode="_-* #,##0.00\ [$€-40A]_-;\-* #,##0.00\ [$€-40A]_-;_-* &quot;-&quot;??\ [$€-40A]_-;_-@_-" sourceLinked="1"/>
        <c:majorTickMark val="out"/>
        <c:minorTickMark val="none"/>
        <c:tickLblPos val="nextTo"/>
        <c:crossAx val="314101224"/>
        <c:crosses val="autoZero"/>
        <c:crossBetween val="between"/>
      </c:valAx>
      <c:serAx>
        <c:axId val="308904640"/>
        <c:scaling>
          <c:orientation val="minMax"/>
        </c:scaling>
        <c:delete val="0"/>
        <c:axPos val="b"/>
        <c:majorTickMark val="out"/>
        <c:minorTickMark val="none"/>
        <c:tickLblPos val="nextTo"/>
        <c:crossAx val="314100440"/>
        <c:crosses val="autoZero"/>
      </c:ser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</xdr:colOff>
      <xdr:row>73</xdr:row>
      <xdr:rowOff>83344</xdr:rowOff>
    </xdr:from>
    <xdr:to>
      <xdr:col>2</xdr:col>
      <xdr:colOff>35718</xdr:colOff>
      <xdr:row>91</xdr:row>
      <xdr:rowOff>178594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9525</xdr:rowOff>
    </xdr:from>
    <xdr:to>
      <xdr:col>7</xdr:col>
      <xdr:colOff>9524</xdr:colOff>
      <xdr:row>36</xdr:row>
      <xdr:rowOff>47625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A7:P57" totalsRowShown="0" headerRowDxfId="190" dataDxfId="189">
  <autoFilter ref="A7:P57"/>
  <tableColumns count="16">
    <tableColumn id="1" name="EXPEDIENTE" dataDxfId="188"/>
    <tableColumn id="2" name="OBJETO" dataDxfId="187"/>
    <tableColumn id="3" name="PROCEDIMIENTO ADJUDICACIÓN" dataDxfId="186"/>
    <tableColumn id="4" name="TIPO CONTRATO" dataDxfId="185"/>
    <tableColumn id="18" name="IMPORTE NETO PRESUPUESTO" dataDxfId="184"/>
    <tableColumn id="17" name="IMPORTE TOTAL PRESUPUESTO" dataDxfId="183"/>
    <tableColumn id="22" name="PUBLICACIÓN DOUE" dataDxfId="182"/>
    <tableColumn id="21" name="PUBLICACIÓN BOE" dataDxfId="181"/>
    <tableColumn id="20" name="PUBLICACIÓN BOP" dataDxfId="180"/>
    <tableColumn id="19" name="PUBLICACIÓN PERFIL CONTRATANTE" dataDxfId="179"/>
    <tableColumn id="23" name="LICITADORES PARTICIPANTES" dataDxfId="178"/>
    <tableColumn id="5" name="CONTRATISTA" dataDxfId="177"/>
    <tableColumn id="6" name="IMPORTE NETO ADJUDICACIÓN" dataDxfId="176"/>
    <tableColumn id="7" name="IMPORTE TOTAL ADJUDICACIÓN" dataDxfId="175"/>
    <tableColumn id="8" name="FECHA ADJUDICACIÓN" dataDxfId="174"/>
    <tableColumn id="9" name="PLAZO EJECUCIÓN" dataDxfId="17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15" displayName="Tabla15" ref="B62:D71" headerRowCount="0" totalsRowShown="0">
  <tableColumns count="3">
    <tableColumn id="1" name="Columna1" dataDxfId="172"/>
    <tableColumn id="2" name="Columna2" dataDxfId="171"/>
    <tableColumn id="3" name="Columna3" dataDxfId="170" dataCellStyle="Porcentaje">
      <calculatedColumnFormula>#REF!/#REF!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a14" displayName="Tabla14" ref="A7:P21" totalsRowShown="0" headerRowDxfId="169" dataDxfId="168">
  <autoFilter ref="A7:P21"/>
  <tableColumns count="16">
    <tableColumn id="1" name="EXPEDIENTE" dataDxfId="167"/>
    <tableColumn id="2" name="OBJETO" dataDxfId="166"/>
    <tableColumn id="3" name="PROCEDIMIENTO ADJUDICACIÓN" dataDxfId="165"/>
    <tableColumn id="4" name="TIPO CONTRATO" dataDxfId="164"/>
    <tableColumn id="18" name="IMPORTE NETO PRESUPUESTO" dataDxfId="163"/>
    <tableColumn id="17" name="IMPORTE TOTAL PRESUPUESTO" dataDxfId="162"/>
    <tableColumn id="22" name="PUBLICACIÓN DOUE" dataDxfId="161"/>
    <tableColumn id="21" name="PUBLICACIÓN BOE" dataDxfId="160"/>
    <tableColumn id="20" name="PUBLICACIÓN BOP" dataDxfId="159"/>
    <tableColumn id="19" name="PUBLICACIÓN PERFIL CONTRATANTE" dataDxfId="158"/>
    <tableColumn id="23" name="LICITADORES PARTICIPANTES" dataDxfId="157"/>
    <tableColumn id="5" name="CONTRATISTA" dataDxfId="156"/>
    <tableColumn id="6" name="IMPORTE NETO ADJUDICACIÓN" dataDxfId="155"/>
    <tableColumn id="7" name="IMPORTE TOTAL ADJUDICACIÓN" dataDxfId="154"/>
    <tableColumn id="8" name="FECHA ADJUDICACIÓN" dataDxfId="153"/>
    <tableColumn id="9" name="PLAZO EJECUCIÓN" dataDxfId="15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8" name="Tabla19" displayName="Tabla19" ref="A7:P8" totalsRowShown="0" headerRowDxfId="151" dataDxfId="150">
  <autoFilter ref="A7:P8"/>
  <tableColumns count="16">
    <tableColumn id="1" name="EXPEDIENTE" dataDxfId="149"/>
    <tableColumn id="2" name="OBJETO" dataDxfId="148"/>
    <tableColumn id="3" name="PROCEDIMIENTO ADJUDICACIÓN" dataDxfId="147"/>
    <tableColumn id="4" name="TIPO CONTRATO" dataDxfId="146"/>
    <tableColumn id="18" name="IMPORTE NETO PRESUPUESTO" dataDxfId="145"/>
    <tableColumn id="17" name="IMPORTE TOTAL PRESUPUESTO" dataDxfId="144"/>
    <tableColumn id="22" name="PUBLICACIÓN DOUE" dataDxfId="143"/>
    <tableColumn id="21" name="PUBLICACIÓN BOE" dataDxfId="142"/>
    <tableColumn id="20" name="PUBLICACIÓN BOP" dataDxfId="141"/>
    <tableColumn id="19" name="PUBLICACIÓN PERFIL CONTRATANTE" dataDxfId="140"/>
    <tableColumn id="23" name="LICITADORES PARTICIPANTES" dataDxfId="139"/>
    <tableColumn id="5" name="CONTRATISTA" dataDxfId="138"/>
    <tableColumn id="6" name="IMPORTE NETO ADJUDICACIÓN" dataDxfId="137"/>
    <tableColumn id="7" name="IMPORTE TOTAL ADJUDICACIÓN" dataDxfId="136"/>
    <tableColumn id="8" name="FECHA ADJUDICACIÓN" dataDxfId="135"/>
    <tableColumn id="9" name="PLAZO EJECUCIÓN" dataDxfId="13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a146" displayName="Tabla146" ref="A7:P8" insertRow="1" totalsRowShown="0" headerRowDxfId="133" dataDxfId="132">
  <autoFilter ref="A7:P8"/>
  <tableColumns count="16">
    <tableColumn id="1" name="EXPEDIENTE" dataDxfId="131"/>
    <tableColumn id="2" name="OBJETO" dataDxfId="130"/>
    <tableColumn id="3" name="PROCEDIMIENTO ADJUDICACIÓN" dataDxfId="129"/>
    <tableColumn id="4" name="TIPO CONTRATO" dataDxfId="128"/>
    <tableColumn id="18" name="IMPORTE NETO PRESUPUESTO" dataDxfId="127"/>
    <tableColumn id="17" name="IMPORTE TOTAL PRESUPUESTO" dataDxfId="126"/>
    <tableColumn id="22" name="PUBLICACIÓN DOUE" dataDxfId="125"/>
    <tableColumn id="21" name="PUBLICACIÓN BOE" dataDxfId="124"/>
    <tableColumn id="20" name="PUBLICACIÓN BOP" dataDxfId="123"/>
    <tableColumn id="19" name="PUBLICACIÓN PERFIL CONTRATANTE" dataDxfId="122"/>
    <tableColumn id="23" name="LICITADORES PARTICIPANTES" dataDxfId="121"/>
    <tableColumn id="5" name="CONTRATISTA" dataDxfId="120"/>
    <tableColumn id="6" name="IMPORTE NETO ADJUDICACIÓN" dataDxfId="119"/>
    <tableColumn id="7" name="IMPORTE TOTAL ADJUDICACIÓN" dataDxfId="118"/>
    <tableColumn id="8" name="FECHA ADJUDICACIÓN" dataDxfId="117"/>
    <tableColumn id="9" name="PLAZO EJECUCIÓN" dataDxfId="11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7" name="Tabla1468" displayName="Tabla1468" ref="A7:I8" totalsRowShown="0" headerRowDxfId="115" dataDxfId="114">
  <autoFilter ref="A7:I8"/>
  <tableColumns count="9">
    <tableColumn id="1" name="EXPEDIENTE" dataDxfId="113"/>
    <tableColumn id="2" name="OBJETO" dataDxfId="112"/>
    <tableColumn id="3" name="PROCEDIMIENTO ADJUDICACIÓN" dataDxfId="111"/>
    <tableColumn id="4" name="EXPEDIENTE RELACIONADO" dataDxfId="110"/>
    <tableColumn id="18" name="TIPO CONTRATO" dataDxfId="109"/>
    <tableColumn id="17" name="CONTRATISTA" dataDxfId="108"/>
    <tableColumn id="22" name="IMPORTE NETO MODIFICACIÓN" dataDxfId="107"/>
    <tableColumn id="21" name="IMPORTE TOTAL MODIFICACIÓN" dataDxfId="106"/>
    <tableColumn id="5" name="FECHA MODIFICACIÓN" dataDxfId="10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0" name="Tabla146811" displayName="Tabla146811" ref="A7:I9" totalsRowShown="0" headerRowDxfId="104" dataDxfId="103">
  <autoFilter ref="A7:I9"/>
  <tableColumns count="9">
    <tableColumn id="1" name="EXPEDIENTE" dataDxfId="102"/>
    <tableColumn id="2" name="OBJETO" dataDxfId="101"/>
    <tableColumn id="3" name="PROCEDIMIENTO ADJUDICACIÓN" dataDxfId="100"/>
    <tableColumn id="4" name="EXPEDIENTE RELACIONADO" dataDxfId="99"/>
    <tableColumn id="18" name="TIPO CONTRATO" dataDxfId="98"/>
    <tableColumn id="17" name="CONTRATISTA" dataDxfId="97"/>
    <tableColumn id="22" name="IMPORTE NETO PRÓRROGA" dataDxfId="96"/>
    <tableColumn id="21" name="IMPORTE TOTAL PRÓRROGA" dataDxfId="95"/>
    <tableColumn id="5" name="FECHA PRÓRROGA" dataDxfId="94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4" name="Tabla1468115" displayName="Tabla1468115" ref="A7:I8" insertRow="1" totalsRowShown="0" headerRowDxfId="93" dataDxfId="92">
  <autoFilter ref="A7:I8"/>
  <tableColumns count="9">
    <tableColumn id="1" name="EXPEDIENTE" dataDxfId="91"/>
    <tableColumn id="2" name="OBJETO" dataDxfId="90"/>
    <tableColumn id="3" name="PROCEDIMIENTO ADJUDICACIÓN" dataDxfId="89"/>
    <tableColumn id="4" name="EXPEDIENTE RELACIONADO" dataDxfId="88"/>
    <tableColumn id="18" name="TIPO CONTRATO" dataDxfId="87"/>
    <tableColumn id="17" name="CONTRATISTA" dataDxfId="86"/>
    <tableColumn id="22" name="IMPORTE NETO PRÓRROGA" dataDxfId="85"/>
    <tableColumn id="21" name="IMPORTE TOTAL PRÓRROGA" dataDxfId="84"/>
    <tableColumn id="5" name="FECHA PRÓRROGA" dataDxfId="8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1" name="Tabla14681112" displayName="Tabla14681112" ref="A7:I8" totalsRowShown="0" headerRowDxfId="82" dataDxfId="81">
  <autoFilter ref="A7:I8"/>
  <tableColumns count="9">
    <tableColumn id="1" name="EXPEDIENTE" dataDxfId="80"/>
    <tableColumn id="2" name="OBJETO" dataDxfId="79"/>
    <tableColumn id="3" name="PROCEDIMIENTO ADJUDICACIÓN" dataDxfId="78"/>
    <tableColumn id="4" name="EXPEDIENTE RELACIONADO" dataDxfId="77"/>
    <tableColumn id="18" name="TIPO CONTRATO" dataDxfId="76"/>
    <tableColumn id="17" name="CONTRATISTA" dataDxfId="75"/>
    <tableColumn id="22" name="IMPORTE NETO REVISIÓN" dataDxfId="74"/>
    <tableColumn id="21" name="IMPORTE TOTAL REVISIÓN" dataDxfId="73"/>
    <tableColumn id="5" name="FECHA REVISIÓN DE PRECIOS" dataDxfId="72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2" name="Tabla1468111213" displayName="Tabla1468111213" ref="A7:G8" totalsRowShown="0" headerRowDxfId="71" dataDxfId="70">
  <autoFilter ref="A7:G8"/>
  <tableColumns count="7">
    <tableColumn id="1" name="EXPEDIENTE" dataDxfId="69"/>
    <tableColumn id="2" name="OBJETO" dataDxfId="68"/>
    <tableColumn id="3" name="PROCEDIMIENTO ADJUDICACIÓN" dataDxfId="67"/>
    <tableColumn id="4" name="EXPEDIENTE RELACIONADO" dataDxfId="66"/>
    <tableColumn id="18" name="TIPO CONTRATO" dataDxfId="65"/>
    <tableColumn id="17" name="CONTRATISTA" dataDxfId="64"/>
    <tableColumn id="22" name="FECHA RESOLUCIÓN" dataDxfId="63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3" name="Tabla146811121314" displayName="Tabla146811121314" ref="A7:G10" totalsRowShown="0" headerRowDxfId="62" dataDxfId="61">
  <autoFilter ref="A7:G10"/>
  <tableColumns count="7">
    <tableColumn id="1" name="EXPEDIENTE" dataDxfId="60"/>
    <tableColumn id="2" name="OBJETO" dataDxfId="59"/>
    <tableColumn id="3" name="PROCEDIMIENTO ADJUDICACIÓN" dataDxfId="58"/>
    <tableColumn id="4" name="EXPEDIENTE RELACIONADO" dataDxfId="57"/>
    <tableColumn id="18" name="TIPO CONTRATO" dataDxfId="56"/>
    <tableColumn id="17" name="CONTRATISTA" dataDxfId="55"/>
    <tableColumn id="22" name="FECHA CESIÓN" dataDxfId="54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5" name="Tabla1916" displayName="Tabla1916" ref="A7:P8" totalsRowShown="0" headerRowDxfId="53" dataDxfId="52">
  <autoFilter ref="A7:P8"/>
  <tableColumns count="16">
    <tableColumn id="1" name="EXPEDIENTE" dataDxfId="51"/>
    <tableColumn id="2" name="OBJETO" dataDxfId="50"/>
    <tableColumn id="3" name="PROCEDIMIENTO ADJUDICACIÓN" dataDxfId="49"/>
    <tableColumn id="4" name="TIPO CONTRATO" dataDxfId="48"/>
    <tableColumn id="18" name="IMPORTE NETO PRESUPUESTO" dataDxfId="47"/>
    <tableColumn id="17" name="IMPORTE TOTAL PRESUPUESTO" dataDxfId="46"/>
    <tableColumn id="22" name="PUBLICACIÓN DOUE" dataDxfId="45"/>
    <tableColumn id="21" name="PUBLICACIÓN BOE" dataDxfId="44"/>
    <tableColumn id="20" name="PUBLICACIÓN BOP" dataDxfId="43"/>
    <tableColumn id="19" name="PUBLICACIÓN PERFIL CONTRATANTE" dataDxfId="42"/>
    <tableColumn id="23" name="LICITADORES PARTICIPANTES" dataDxfId="41"/>
    <tableColumn id="5" name="CONTRATISTA" dataDxfId="40"/>
    <tableColumn id="6" name="IMPORTE NETO ADJUDICACIÓN" dataDxfId="39"/>
    <tableColumn id="7" name="IMPORTE TOTAL ADJUDICACIÓN" dataDxfId="38"/>
    <tableColumn id="8" name="FECHA DESIERTO" dataDxfId="37"/>
    <tableColumn id="9" name="PLAZO EJECUCIÓN" dataDxfId="36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6" name="Tabla191617" displayName="Tabla191617" ref="A7:P8" totalsRowShown="0" headerRowDxfId="35" dataDxfId="34">
  <autoFilter ref="A7:P8"/>
  <tableColumns count="16">
    <tableColumn id="1" name="EXPEDIENTE" dataDxfId="33"/>
    <tableColumn id="2" name="OBJETO" dataDxfId="32"/>
    <tableColumn id="3" name="PROCEDIMIENTO ADJUDICACIÓN" dataDxfId="31"/>
    <tableColumn id="4" name="TIPO CONTRATO" dataDxfId="30"/>
    <tableColumn id="18" name="IMPORTE NETO PRESUPUESTO" dataDxfId="29"/>
    <tableColumn id="17" name="IMPORTE TOTAL PRESUPUESTO" dataDxfId="28"/>
    <tableColumn id="22" name="PUBLICACIÓN DOUE" dataDxfId="27"/>
    <tableColumn id="21" name="PUBLICACIÓN BOE" dataDxfId="26"/>
    <tableColumn id="20" name="PUBLICACIÓN BOP" dataDxfId="25"/>
    <tableColumn id="19" name="PUBLICACIÓN PERFIL CONTRATANTE" dataDxfId="24"/>
    <tableColumn id="23" name="LICITADORES PARTICIPANTES" dataDxfId="23"/>
    <tableColumn id="5" name="CONTRATISTA" dataDxfId="22"/>
    <tableColumn id="6" name="IMPORTE NETO ADJUDICACIÓN" dataDxfId="21"/>
    <tableColumn id="7" name="IMPORTE TOTAL ADJUDICACIÓN" dataDxfId="20"/>
    <tableColumn id="8" name="FECHA ADJUDICACIÓN" dataDxfId="19"/>
    <tableColumn id="9" name="PLAZO EJECUCIÓN" dataDxfId="18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7" name="Tabla19161718" displayName="Tabla19161718" ref="A7:P8" insertRow="1" totalsRowShown="0" headerRowDxfId="17" dataDxfId="16">
  <autoFilter ref="A7:P8"/>
  <tableColumns count="16">
    <tableColumn id="1" name="EXPEDIENTE" dataDxfId="15"/>
    <tableColumn id="2" name="OBJETO" dataDxfId="14"/>
    <tableColumn id="3" name="PROCEDIMIENTO ADJUDICACIÓN" dataDxfId="13"/>
    <tableColumn id="4" name="TIPO CONTRATO" dataDxfId="12"/>
    <tableColumn id="18" name="IMPORTE NETO PRESUPUESTO" dataDxfId="11"/>
    <tableColumn id="17" name="IMPORTE TOTAL PRESUPUESTO" dataDxfId="10"/>
    <tableColumn id="22" name="PUBLICACIÓN DOUE" dataDxfId="9"/>
    <tableColumn id="21" name="PUBLICACIÓN BOE" dataDxfId="8"/>
    <tableColumn id="20" name="PUBLICACIÓN BOP" dataDxfId="7"/>
    <tableColumn id="19" name="PUBLICACIÓN PERFIL CONTRATANTE" dataDxfId="6"/>
    <tableColumn id="23" name="LICITADORES PARTICIPANTES" dataDxfId="5"/>
    <tableColumn id="5" name="CONTRATISTA" dataDxfId="4"/>
    <tableColumn id="6" name="IMPORTE NETO ADJUDICACIÓN" dataDxfId="3"/>
    <tableColumn id="7" name="IMPORTE TOTAL ADJUDICACIÓN" dataDxfId="2"/>
    <tableColumn id="8" name="FECHA ADJUDICACIÓN" dataDxfId="1"/>
    <tableColumn id="9" name="PLAZO EJECUCIÓ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3"/>
  <sheetViews>
    <sheetView zoomScale="80" zoomScaleNormal="80" workbookViewId="0">
      <selection activeCell="A4" sqref="A4"/>
    </sheetView>
  </sheetViews>
  <sheetFormatPr baseColWidth="10" defaultRowHeight="15" x14ac:dyDescent="0.25"/>
  <cols>
    <col min="1" max="1" width="18" style="13" bestFit="1" customWidth="1"/>
    <col min="2" max="2" width="86.7109375" customWidth="1"/>
    <col min="3" max="3" width="22" customWidth="1"/>
    <col min="4" max="4" width="21.5703125" bestFit="1" customWidth="1"/>
    <col min="5" max="6" width="21.28515625" customWidth="1"/>
    <col min="7" max="7" width="14.28515625" customWidth="1"/>
    <col min="8" max="8" width="12.85546875" customWidth="1"/>
    <col min="9" max="9" width="14.7109375" customWidth="1"/>
    <col min="10" max="10" width="20.7109375" customWidth="1"/>
    <col min="11" max="11" width="20.7109375" bestFit="1" customWidth="1"/>
    <col min="12" max="12" width="22.85546875" customWidth="1"/>
    <col min="13" max="13" width="18.85546875" customWidth="1"/>
    <col min="14" max="14" width="24" customWidth="1"/>
    <col min="15" max="15" width="18.140625" customWidth="1"/>
    <col min="16" max="16" width="14" customWidth="1"/>
  </cols>
  <sheetData>
    <row r="1" spans="1:16" ht="18.75" x14ac:dyDescent="0.3">
      <c r="A1" s="31" t="s">
        <v>62</v>
      </c>
      <c r="B1" s="31"/>
    </row>
    <row r="7" spans="1:16" s="2" customFormat="1" ht="30" customHeight="1" x14ac:dyDescent="0.25">
      <c r="A7" s="2" t="s">
        <v>0</v>
      </c>
      <c r="B7" s="2" t="s">
        <v>1</v>
      </c>
      <c r="C7" s="2" t="s">
        <v>8</v>
      </c>
      <c r="D7" s="2" t="s">
        <v>9</v>
      </c>
      <c r="E7" s="2" t="s">
        <v>10</v>
      </c>
      <c r="F7" s="2" t="s">
        <v>11</v>
      </c>
      <c r="G7" s="2" t="s">
        <v>16</v>
      </c>
      <c r="H7" s="2" t="s">
        <v>17</v>
      </c>
      <c r="I7" s="2" t="s">
        <v>18</v>
      </c>
      <c r="J7" s="2" t="s">
        <v>19</v>
      </c>
      <c r="K7" s="2" t="s">
        <v>20</v>
      </c>
      <c r="L7" s="2" t="s">
        <v>7</v>
      </c>
      <c r="M7" s="2" t="s">
        <v>14</v>
      </c>
      <c r="N7" s="2" t="s">
        <v>15</v>
      </c>
      <c r="O7" s="2" t="s">
        <v>12</v>
      </c>
      <c r="P7" s="2" t="s">
        <v>13</v>
      </c>
    </row>
    <row r="8" spans="1:16" ht="30" customHeight="1" x14ac:dyDescent="0.25">
      <c r="A8" s="12" t="s">
        <v>63</v>
      </c>
      <c r="B8" s="1" t="s">
        <v>64</v>
      </c>
      <c r="C8" s="2" t="s">
        <v>52</v>
      </c>
      <c r="D8" s="2" t="s">
        <v>3</v>
      </c>
      <c r="E8" s="3">
        <v>63360</v>
      </c>
      <c r="F8" s="3">
        <v>76665.600000000006</v>
      </c>
      <c r="G8" s="4"/>
      <c r="H8" s="4"/>
      <c r="I8" s="4"/>
      <c r="J8" s="4"/>
      <c r="K8" s="2">
        <v>1</v>
      </c>
      <c r="L8" s="2" t="s">
        <v>65</v>
      </c>
      <c r="M8" s="3">
        <v>63360</v>
      </c>
      <c r="N8" s="3">
        <v>76665.600000000006</v>
      </c>
      <c r="O8" s="4">
        <v>42383</v>
      </c>
      <c r="P8" s="2">
        <v>12</v>
      </c>
    </row>
    <row r="9" spans="1:16" ht="30" customHeight="1" x14ac:dyDescent="0.25">
      <c r="A9" s="12" t="s">
        <v>66</v>
      </c>
      <c r="B9" s="1" t="s">
        <v>67</v>
      </c>
      <c r="C9" s="2" t="s">
        <v>52</v>
      </c>
      <c r="D9" s="2" t="s">
        <v>3</v>
      </c>
      <c r="E9" s="3">
        <v>46294.2</v>
      </c>
      <c r="F9" s="3">
        <v>56015.98</v>
      </c>
      <c r="G9" s="4"/>
      <c r="H9" s="4"/>
      <c r="I9" s="4"/>
      <c r="J9" s="4"/>
      <c r="K9" s="2">
        <v>2</v>
      </c>
      <c r="L9" s="2" t="s">
        <v>68</v>
      </c>
      <c r="M9" s="3">
        <v>35218.03</v>
      </c>
      <c r="N9" s="3">
        <v>42613.82</v>
      </c>
      <c r="O9" s="4">
        <v>42384</v>
      </c>
      <c r="P9" s="2">
        <v>11</v>
      </c>
    </row>
    <row r="10" spans="1:16" ht="30" customHeight="1" x14ac:dyDescent="0.25">
      <c r="A10" s="12" t="s">
        <v>69</v>
      </c>
      <c r="B10" s="1" t="s">
        <v>70</v>
      </c>
      <c r="C10" s="2" t="s">
        <v>57</v>
      </c>
      <c r="D10" s="2" t="s">
        <v>2</v>
      </c>
      <c r="E10" s="3">
        <v>2323.27</v>
      </c>
      <c r="F10" s="3">
        <v>2811.16</v>
      </c>
      <c r="G10" s="4"/>
      <c r="H10" s="4"/>
      <c r="I10" s="4"/>
      <c r="J10" s="4"/>
      <c r="K10" s="2">
        <v>1</v>
      </c>
      <c r="L10" s="2" t="s">
        <v>4</v>
      </c>
      <c r="M10" s="3">
        <v>2323.27</v>
      </c>
      <c r="N10" s="3">
        <v>2811.16</v>
      </c>
      <c r="O10" s="4">
        <v>42419</v>
      </c>
      <c r="P10" s="2"/>
    </row>
    <row r="11" spans="1:16" ht="30" customHeight="1" x14ac:dyDescent="0.25">
      <c r="A11" s="12" t="s">
        <v>71</v>
      </c>
      <c r="B11" s="1" t="s">
        <v>72</v>
      </c>
      <c r="C11" s="2" t="s">
        <v>51</v>
      </c>
      <c r="D11" s="2" t="s">
        <v>217</v>
      </c>
      <c r="E11" s="3">
        <v>0</v>
      </c>
      <c r="F11" s="3">
        <v>0</v>
      </c>
      <c r="G11" s="4"/>
      <c r="H11" s="4"/>
      <c r="I11" s="4">
        <v>42312</v>
      </c>
      <c r="J11" s="4">
        <v>42312</v>
      </c>
      <c r="K11" s="2">
        <v>2</v>
      </c>
      <c r="L11" s="2" t="s">
        <v>73</v>
      </c>
      <c r="M11" s="3">
        <v>2000</v>
      </c>
      <c r="N11" s="3">
        <v>2420</v>
      </c>
      <c r="O11" s="4">
        <v>42383</v>
      </c>
      <c r="P11" s="2">
        <v>24</v>
      </c>
    </row>
    <row r="12" spans="1:16" ht="30" customHeight="1" x14ac:dyDescent="0.25">
      <c r="A12" s="12" t="s">
        <v>74</v>
      </c>
      <c r="B12" s="1" t="s">
        <v>75</v>
      </c>
      <c r="C12" s="2" t="s">
        <v>53</v>
      </c>
      <c r="D12" s="2" t="s">
        <v>2</v>
      </c>
      <c r="E12" s="3">
        <v>324.12</v>
      </c>
      <c r="F12" s="3">
        <v>392.19</v>
      </c>
      <c r="G12" s="4"/>
      <c r="H12" s="4"/>
      <c r="I12" s="4"/>
      <c r="J12" s="4"/>
      <c r="K12" s="2">
        <v>1</v>
      </c>
      <c r="L12" s="2" t="s">
        <v>76</v>
      </c>
      <c r="M12" s="3">
        <v>324.12</v>
      </c>
      <c r="N12" s="3">
        <v>392.19</v>
      </c>
      <c r="O12" s="4">
        <v>42383</v>
      </c>
      <c r="P12" s="2"/>
    </row>
    <row r="13" spans="1:16" ht="30" customHeight="1" x14ac:dyDescent="0.25">
      <c r="A13" s="12" t="s">
        <v>77</v>
      </c>
      <c r="B13" s="1" t="s">
        <v>78</v>
      </c>
      <c r="C13" s="2" t="s">
        <v>53</v>
      </c>
      <c r="D13" s="2" t="s">
        <v>2</v>
      </c>
      <c r="E13" s="3">
        <v>4731</v>
      </c>
      <c r="F13" s="3">
        <v>5724.51</v>
      </c>
      <c r="G13" s="4"/>
      <c r="H13" s="4"/>
      <c r="I13" s="4"/>
      <c r="J13" s="4"/>
      <c r="K13" s="2">
        <v>1</v>
      </c>
      <c r="L13" s="2" t="s">
        <v>54</v>
      </c>
      <c r="M13" s="3">
        <v>4731</v>
      </c>
      <c r="N13" s="3">
        <v>5724.51</v>
      </c>
      <c r="O13" s="4">
        <v>42377</v>
      </c>
      <c r="P13" s="2"/>
    </row>
    <row r="14" spans="1:16" ht="30" customHeight="1" x14ac:dyDescent="0.25">
      <c r="A14" s="12" t="s">
        <v>79</v>
      </c>
      <c r="B14" s="1" t="s">
        <v>80</v>
      </c>
      <c r="C14" s="2" t="s">
        <v>52</v>
      </c>
      <c r="D14" s="2" t="s">
        <v>2</v>
      </c>
      <c r="E14" s="3">
        <v>43801.65</v>
      </c>
      <c r="F14" s="3">
        <v>53000</v>
      </c>
      <c r="G14" s="4"/>
      <c r="H14" s="4"/>
      <c r="I14" s="4"/>
      <c r="J14" s="4"/>
      <c r="K14" s="2">
        <v>3</v>
      </c>
      <c r="L14" s="2" t="s">
        <v>81</v>
      </c>
      <c r="M14" s="3">
        <v>40888.89</v>
      </c>
      <c r="N14" s="3">
        <v>49475.56</v>
      </c>
      <c r="O14" s="4">
        <v>42451</v>
      </c>
      <c r="P14" s="2"/>
    </row>
    <row r="15" spans="1:16" ht="30" customHeight="1" x14ac:dyDescent="0.25">
      <c r="A15" s="12" t="s">
        <v>82</v>
      </c>
      <c r="B15" s="1" t="s">
        <v>182</v>
      </c>
      <c r="C15" s="2" t="s">
        <v>53</v>
      </c>
      <c r="D15" s="2" t="s">
        <v>2</v>
      </c>
      <c r="E15" s="3">
        <v>264.92</v>
      </c>
      <c r="F15" s="3">
        <v>320.55</v>
      </c>
      <c r="G15" s="4"/>
      <c r="H15" s="4"/>
      <c r="I15" s="4"/>
      <c r="J15" s="4"/>
      <c r="K15" s="2">
        <v>1</v>
      </c>
      <c r="L15" s="2" t="s">
        <v>76</v>
      </c>
      <c r="M15" s="3">
        <v>264.92</v>
      </c>
      <c r="N15" s="3">
        <v>320.55</v>
      </c>
      <c r="O15" s="4">
        <v>42412</v>
      </c>
      <c r="P15" s="2"/>
    </row>
    <row r="16" spans="1:16" ht="30" customHeight="1" x14ac:dyDescent="0.25">
      <c r="A16" s="12" t="s">
        <v>82</v>
      </c>
      <c r="B16" s="1" t="s">
        <v>183</v>
      </c>
      <c r="C16" s="2" t="s">
        <v>53</v>
      </c>
      <c r="D16" s="2" t="s">
        <v>2</v>
      </c>
      <c r="E16" s="3">
        <v>703.8</v>
      </c>
      <c r="F16" s="3">
        <v>851.6</v>
      </c>
      <c r="G16" s="4"/>
      <c r="H16" s="4"/>
      <c r="I16" s="4"/>
      <c r="J16" s="4"/>
      <c r="K16" s="2">
        <v>1</v>
      </c>
      <c r="L16" s="2" t="s">
        <v>83</v>
      </c>
      <c r="M16" s="3">
        <v>703.8</v>
      </c>
      <c r="N16" s="3">
        <v>851.6</v>
      </c>
      <c r="O16" s="4">
        <v>42412</v>
      </c>
      <c r="P16" s="2"/>
    </row>
    <row r="17" spans="1:16" ht="30" customHeight="1" x14ac:dyDescent="0.25">
      <c r="A17" s="12" t="s">
        <v>82</v>
      </c>
      <c r="B17" s="1" t="s">
        <v>184</v>
      </c>
      <c r="C17" s="2" t="s">
        <v>53</v>
      </c>
      <c r="D17" s="2" t="s">
        <v>2</v>
      </c>
      <c r="E17" s="3">
        <v>430.4</v>
      </c>
      <c r="F17" s="3">
        <v>520.78</v>
      </c>
      <c r="G17" s="4"/>
      <c r="H17" s="4"/>
      <c r="I17" s="4"/>
      <c r="J17" s="4"/>
      <c r="K17" s="2">
        <v>1</v>
      </c>
      <c r="L17" s="2" t="s">
        <v>5</v>
      </c>
      <c r="M17" s="3">
        <v>430.4</v>
      </c>
      <c r="N17" s="3">
        <v>520.78</v>
      </c>
      <c r="O17" s="4">
        <v>42412</v>
      </c>
      <c r="P17" s="2"/>
    </row>
    <row r="18" spans="1:16" ht="30" customHeight="1" x14ac:dyDescent="0.25">
      <c r="A18" s="12" t="s">
        <v>84</v>
      </c>
      <c r="B18" s="1" t="s">
        <v>85</v>
      </c>
      <c r="C18" s="2" t="s">
        <v>53</v>
      </c>
      <c r="D18" s="2" t="s">
        <v>2</v>
      </c>
      <c r="E18" s="3">
        <v>125</v>
      </c>
      <c r="F18" s="3">
        <v>151.25</v>
      </c>
      <c r="G18" s="4"/>
      <c r="H18" s="4"/>
      <c r="I18" s="4"/>
      <c r="J18" s="4"/>
      <c r="K18" s="2">
        <v>1</v>
      </c>
      <c r="L18" s="2" t="s">
        <v>54</v>
      </c>
      <c r="M18" s="3">
        <v>125</v>
      </c>
      <c r="N18" s="3">
        <v>151.25</v>
      </c>
      <c r="O18" s="4">
        <v>42419</v>
      </c>
      <c r="P18" s="2"/>
    </row>
    <row r="19" spans="1:16" ht="30" customHeight="1" x14ac:dyDescent="0.25">
      <c r="A19" s="12" t="s">
        <v>86</v>
      </c>
      <c r="B19" s="1" t="s">
        <v>87</v>
      </c>
      <c r="C19" s="2" t="s">
        <v>53</v>
      </c>
      <c r="D19" s="2" t="s">
        <v>2</v>
      </c>
      <c r="E19" s="3">
        <v>143.77000000000001</v>
      </c>
      <c r="F19" s="3">
        <v>173.96</v>
      </c>
      <c r="G19" s="4"/>
      <c r="H19" s="4"/>
      <c r="I19" s="4"/>
      <c r="J19" s="4"/>
      <c r="K19" s="2">
        <v>1</v>
      </c>
      <c r="L19" s="2" t="s">
        <v>4</v>
      </c>
      <c r="M19" s="3">
        <v>143.77000000000001</v>
      </c>
      <c r="N19" s="3">
        <v>173.96</v>
      </c>
      <c r="O19" s="4">
        <v>42419</v>
      </c>
      <c r="P19" s="2"/>
    </row>
    <row r="20" spans="1:16" ht="30" customHeight="1" x14ac:dyDescent="0.25">
      <c r="A20" s="12" t="s">
        <v>88</v>
      </c>
      <c r="B20" s="1" t="s">
        <v>89</v>
      </c>
      <c r="C20" s="2" t="s">
        <v>53</v>
      </c>
      <c r="D20" s="2" t="s">
        <v>2</v>
      </c>
      <c r="E20" s="3">
        <v>143.77000000000001</v>
      </c>
      <c r="F20" s="3">
        <v>173.96</v>
      </c>
      <c r="G20" s="4"/>
      <c r="H20" s="4"/>
      <c r="I20" s="4"/>
      <c r="J20" s="4"/>
      <c r="K20" s="2">
        <v>1</v>
      </c>
      <c r="L20" s="2" t="s">
        <v>4</v>
      </c>
      <c r="M20" s="3">
        <v>143.77000000000001</v>
      </c>
      <c r="N20" s="3">
        <v>173.96</v>
      </c>
      <c r="O20" s="4">
        <v>42419</v>
      </c>
      <c r="P20" s="2"/>
    </row>
    <row r="21" spans="1:16" ht="30" customHeight="1" x14ac:dyDescent="0.25">
      <c r="A21" s="12" t="s">
        <v>90</v>
      </c>
      <c r="B21" s="1" t="s">
        <v>91</v>
      </c>
      <c r="C21" s="2" t="s">
        <v>53</v>
      </c>
      <c r="D21" s="2" t="s">
        <v>2</v>
      </c>
      <c r="E21" s="3">
        <v>8.17</v>
      </c>
      <c r="F21" s="3">
        <v>9.89</v>
      </c>
      <c r="G21" s="4"/>
      <c r="H21" s="4"/>
      <c r="I21" s="4"/>
      <c r="J21" s="4"/>
      <c r="K21" s="2">
        <v>1</v>
      </c>
      <c r="L21" s="2" t="s">
        <v>55</v>
      </c>
      <c r="M21" s="3">
        <v>8.17</v>
      </c>
      <c r="N21" s="3">
        <v>9.89</v>
      </c>
      <c r="O21" s="4">
        <v>42380</v>
      </c>
      <c r="P21" s="2"/>
    </row>
    <row r="22" spans="1:16" ht="30" customHeight="1" x14ac:dyDescent="0.25">
      <c r="A22" s="12" t="s">
        <v>92</v>
      </c>
      <c r="B22" s="1" t="s">
        <v>93</v>
      </c>
      <c r="C22" s="2" t="s">
        <v>6</v>
      </c>
      <c r="D22" s="2" t="s">
        <v>3</v>
      </c>
      <c r="E22" s="3">
        <v>5916.39</v>
      </c>
      <c r="F22" s="3">
        <v>7158.83</v>
      </c>
      <c r="G22" s="4"/>
      <c r="H22" s="4"/>
      <c r="I22" s="4"/>
      <c r="J22" s="4"/>
      <c r="K22" s="2">
        <v>1</v>
      </c>
      <c r="L22" s="2" t="s">
        <v>94</v>
      </c>
      <c r="M22" s="3">
        <v>5916.39</v>
      </c>
      <c r="N22" s="3">
        <v>7158.83</v>
      </c>
      <c r="O22" s="4">
        <v>42412</v>
      </c>
      <c r="P22" s="2"/>
    </row>
    <row r="23" spans="1:16" ht="30" customHeight="1" x14ac:dyDescent="0.25">
      <c r="A23" s="12" t="s">
        <v>95</v>
      </c>
      <c r="B23" s="1" t="s">
        <v>96</v>
      </c>
      <c r="C23" s="2" t="s">
        <v>6</v>
      </c>
      <c r="D23" s="2" t="s">
        <v>3</v>
      </c>
      <c r="E23" s="3">
        <v>9424.8799999999992</v>
      </c>
      <c r="F23" s="3">
        <v>11404.1</v>
      </c>
      <c r="G23" s="4"/>
      <c r="H23" s="4"/>
      <c r="I23" s="4"/>
      <c r="J23" s="4"/>
      <c r="K23" s="2">
        <v>1</v>
      </c>
      <c r="L23" s="2" t="s">
        <v>59</v>
      </c>
      <c r="M23" s="3">
        <v>9424.8799999999992</v>
      </c>
      <c r="N23" s="3">
        <v>11404.1</v>
      </c>
      <c r="O23" s="4">
        <v>42411</v>
      </c>
      <c r="P23" s="2"/>
    </row>
    <row r="24" spans="1:16" ht="30" customHeight="1" x14ac:dyDescent="0.25">
      <c r="A24" s="12" t="s">
        <v>97</v>
      </c>
      <c r="B24" s="1" t="s">
        <v>98</v>
      </c>
      <c r="C24" s="2" t="s">
        <v>6</v>
      </c>
      <c r="D24" s="2" t="s">
        <v>3</v>
      </c>
      <c r="E24" s="3">
        <v>8170.77</v>
      </c>
      <c r="F24" s="3">
        <v>9886.6299999999992</v>
      </c>
      <c r="G24" s="4"/>
      <c r="H24" s="4"/>
      <c r="I24" s="4"/>
      <c r="J24" s="4"/>
      <c r="K24" s="2">
        <v>1</v>
      </c>
      <c r="L24" s="2" t="s">
        <v>59</v>
      </c>
      <c r="M24" s="3">
        <v>8170.77</v>
      </c>
      <c r="N24" s="3">
        <v>9886.6299999999992</v>
      </c>
      <c r="O24" s="4">
        <v>42411</v>
      </c>
      <c r="P24" s="2"/>
    </row>
    <row r="25" spans="1:16" ht="30" customHeight="1" x14ac:dyDescent="0.25">
      <c r="A25" s="12" t="s">
        <v>99</v>
      </c>
      <c r="B25" s="1" t="s">
        <v>100</v>
      </c>
      <c r="C25" s="2" t="s">
        <v>6</v>
      </c>
      <c r="D25" s="2" t="s">
        <v>3</v>
      </c>
      <c r="E25" s="3">
        <v>6732.32</v>
      </c>
      <c r="F25" s="3">
        <v>8146.11</v>
      </c>
      <c r="G25" s="4"/>
      <c r="H25" s="4"/>
      <c r="I25" s="4"/>
      <c r="J25" s="4"/>
      <c r="K25" s="2">
        <v>1</v>
      </c>
      <c r="L25" s="2" t="s">
        <v>101</v>
      </c>
      <c r="M25" s="3">
        <v>6732.32</v>
      </c>
      <c r="N25" s="3">
        <v>8146.11</v>
      </c>
      <c r="O25" s="4">
        <v>42445</v>
      </c>
      <c r="P25" s="2"/>
    </row>
    <row r="26" spans="1:16" ht="30" customHeight="1" x14ac:dyDescent="0.25">
      <c r="A26" s="12" t="s">
        <v>102</v>
      </c>
      <c r="B26" s="1" t="s">
        <v>103</v>
      </c>
      <c r="C26" s="2" t="s">
        <v>53</v>
      </c>
      <c r="D26" s="2" t="s">
        <v>2</v>
      </c>
      <c r="E26" s="3">
        <v>1239.58</v>
      </c>
      <c r="F26" s="3">
        <v>1499.89</v>
      </c>
      <c r="G26" s="4"/>
      <c r="H26" s="4"/>
      <c r="I26" s="4"/>
      <c r="J26" s="4"/>
      <c r="K26" s="2">
        <v>1</v>
      </c>
      <c r="L26" s="2" t="s">
        <v>104</v>
      </c>
      <c r="M26" s="3">
        <v>1239.58</v>
      </c>
      <c r="N26" s="3">
        <v>1499.89</v>
      </c>
      <c r="O26" s="4">
        <v>42409</v>
      </c>
      <c r="P26" s="2"/>
    </row>
    <row r="27" spans="1:16" ht="30" customHeight="1" x14ac:dyDescent="0.25">
      <c r="A27" s="12" t="s">
        <v>105</v>
      </c>
      <c r="B27" s="1" t="s">
        <v>87</v>
      </c>
      <c r="C27" s="2" t="s">
        <v>53</v>
      </c>
      <c r="D27" s="2" t="s">
        <v>2</v>
      </c>
      <c r="E27" s="3">
        <v>129.56</v>
      </c>
      <c r="F27" s="3">
        <v>156.77000000000001</v>
      </c>
      <c r="G27" s="4"/>
      <c r="H27" s="4"/>
      <c r="I27" s="4"/>
      <c r="J27" s="4"/>
      <c r="K27" s="2">
        <v>1</v>
      </c>
      <c r="L27" s="2" t="s">
        <v>4</v>
      </c>
      <c r="M27" s="3">
        <v>129.56</v>
      </c>
      <c r="N27" s="3">
        <v>156.77000000000001</v>
      </c>
      <c r="O27" s="4">
        <v>42419</v>
      </c>
      <c r="P27" s="2"/>
    </row>
    <row r="28" spans="1:16" ht="30" customHeight="1" x14ac:dyDescent="0.25">
      <c r="A28" s="12" t="s">
        <v>106</v>
      </c>
      <c r="B28" s="1" t="s">
        <v>107</v>
      </c>
      <c r="C28" s="2" t="s">
        <v>53</v>
      </c>
      <c r="D28" s="2" t="s">
        <v>2</v>
      </c>
      <c r="E28" s="3">
        <v>282.82</v>
      </c>
      <c r="F28" s="3">
        <v>342.21</v>
      </c>
      <c r="G28" s="4"/>
      <c r="H28" s="4"/>
      <c r="I28" s="4"/>
      <c r="J28" s="4"/>
      <c r="K28" s="2">
        <v>1</v>
      </c>
      <c r="L28" s="2" t="s">
        <v>54</v>
      </c>
      <c r="M28" s="3">
        <v>282.82</v>
      </c>
      <c r="N28" s="3">
        <v>342.21</v>
      </c>
      <c r="O28" s="4">
        <v>42419</v>
      </c>
      <c r="P28" s="2"/>
    </row>
    <row r="29" spans="1:16" ht="30" customHeight="1" x14ac:dyDescent="0.25">
      <c r="A29" s="12" t="s">
        <v>108</v>
      </c>
      <c r="B29" s="1" t="s">
        <v>89</v>
      </c>
      <c r="C29" s="2" t="s">
        <v>53</v>
      </c>
      <c r="D29" s="2" t="s">
        <v>2</v>
      </c>
      <c r="E29" s="3">
        <v>143.77000000000001</v>
      </c>
      <c r="F29" s="3">
        <v>173.96</v>
      </c>
      <c r="G29" s="4"/>
      <c r="H29" s="4"/>
      <c r="I29" s="4"/>
      <c r="J29" s="4"/>
      <c r="K29" s="2">
        <v>1</v>
      </c>
      <c r="L29" s="2" t="s">
        <v>4</v>
      </c>
      <c r="M29" s="3">
        <v>143.77000000000001</v>
      </c>
      <c r="N29" s="3">
        <v>173.96</v>
      </c>
      <c r="O29" s="4">
        <v>42415</v>
      </c>
      <c r="P29" s="2"/>
    </row>
    <row r="30" spans="1:16" ht="30" customHeight="1" x14ac:dyDescent="0.25">
      <c r="A30" s="12" t="s">
        <v>109</v>
      </c>
      <c r="B30" s="1" t="s">
        <v>110</v>
      </c>
      <c r="C30" s="2" t="s">
        <v>53</v>
      </c>
      <c r="D30" s="2" t="s">
        <v>2</v>
      </c>
      <c r="E30" s="3">
        <v>282.82</v>
      </c>
      <c r="F30" s="3">
        <v>342.21</v>
      </c>
      <c r="G30" s="4"/>
      <c r="H30" s="4"/>
      <c r="I30" s="4"/>
      <c r="J30" s="4"/>
      <c r="K30" s="2">
        <v>1</v>
      </c>
      <c r="L30" s="2" t="s">
        <v>54</v>
      </c>
      <c r="M30" s="3">
        <v>282.82</v>
      </c>
      <c r="N30" s="3">
        <v>342.21</v>
      </c>
      <c r="O30" s="4">
        <v>42419</v>
      </c>
      <c r="P30" s="2"/>
    </row>
    <row r="31" spans="1:16" ht="30" customHeight="1" x14ac:dyDescent="0.25">
      <c r="A31" s="12" t="s">
        <v>111</v>
      </c>
      <c r="B31" s="1" t="s">
        <v>110</v>
      </c>
      <c r="C31" s="2" t="s">
        <v>53</v>
      </c>
      <c r="D31" s="2" t="s">
        <v>2</v>
      </c>
      <c r="E31" s="3">
        <v>282.82</v>
      </c>
      <c r="F31" s="3">
        <v>342.21</v>
      </c>
      <c r="G31" s="4"/>
      <c r="H31" s="4"/>
      <c r="I31" s="4"/>
      <c r="J31" s="4"/>
      <c r="K31" s="2">
        <v>1</v>
      </c>
      <c r="L31" s="2" t="s">
        <v>54</v>
      </c>
      <c r="M31" s="3">
        <v>282.82</v>
      </c>
      <c r="N31" s="3">
        <v>342.21</v>
      </c>
      <c r="O31" s="4">
        <v>42419</v>
      </c>
      <c r="P31" s="2"/>
    </row>
    <row r="32" spans="1:16" ht="30" customHeight="1" x14ac:dyDescent="0.25">
      <c r="A32" s="12" t="s">
        <v>112</v>
      </c>
      <c r="B32" s="1" t="s">
        <v>186</v>
      </c>
      <c r="C32" s="2" t="s">
        <v>53</v>
      </c>
      <c r="D32" s="2" t="s">
        <v>2</v>
      </c>
      <c r="E32" s="3">
        <v>9985</v>
      </c>
      <c r="F32" s="3">
        <v>10384.4</v>
      </c>
      <c r="G32" s="4"/>
      <c r="H32" s="4"/>
      <c r="I32" s="4"/>
      <c r="J32" s="4"/>
      <c r="K32" s="2">
        <v>1</v>
      </c>
      <c r="L32" s="2" t="s">
        <v>56</v>
      </c>
      <c r="M32" s="3">
        <v>9985</v>
      </c>
      <c r="N32" s="3">
        <v>10384.4</v>
      </c>
      <c r="O32" s="4">
        <v>42396</v>
      </c>
      <c r="P32" s="2"/>
    </row>
    <row r="33" spans="1:16" ht="30" customHeight="1" x14ac:dyDescent="0.25">
      <c r="A33" s="12" t="s">
        <v>113</v>
      </c>
      <c r="B33" s="1" t="s">
        <v>114</v>
      </c>
      <c r="C33" s="2" t="s">
        <v>6</v>
      </c>
      <c r="D33" s="2" t="s">
        <v>3</v>
      </c>
      <c r="E33" s="3">
        <v>13516</v>
      </c>
      <c r="F33" s="3">
        <v>16354.36</v>
      </c>
      <c r="G33" s="4"/>
      <c r="H33" s="4"/>
      <c r="I33" s="4"/>
      <c r="J33" s="4"/>
      <c r="K33" s="2">
        <v>1</v>
      </c>
      <c r="L33" s="2" t="s">
        <v>115</v>
      </c>
      <c r="M33" s="3">
        <v>13516</v>
      </c>
      <c r="N33" s="3">
        <v>16354.36</v>
      </c>
      <c r="O33" s="4">
        <v>42423</v>
      </c>
      <c r="P33" s="2"/>
    </row>
    <row r="34" spans="1:16" ht="30" customHeight="1" x14ac:dyDescent="0.25">
      <c r="A34" s="12" t="s">
        <v>116</v>
      </c>
      <c r="B34" s="1" t="s">
        <v>117</v>
      </c>
      <c r="C34" s="2" t="s">
        <v>6</v>
      </c>
      <c r="D34" s="2" t="s">
        <v>3</v>
      </c>
      <c r="E34" s="3">
        <v>15750</v>
      </c>
      <c r="F34" s="3">
        <v>19057.5</v>
      </c>
      <c r="G34" s="4"/>
      <c r="H34" s="4"/>
      <c r="I34" s="4"/>
      <c r="J34" s="4"/>
      <c r="K34" s="2">
        <v>1</v>
      </c>
      <c r="L34" s="2" t="s">
        <v>94</v>
      </c>
      <c r="M34" s="3">
        <v>15750</v>
      </c>
      <c r="N34" s="3">
        <v>19057.5</v>
      </c>
      <c r="O34" s="4">
        <v>42443</v>
      </c>
      <c r="P34" s="2"/>
    </row>
    <row r="35" spans="1:16" ht="30" customHeight="1" x14ac:dyDescent="0.25">
      <c r="A35" s="12" t="s">
        <v>118</v>
      </c>
      <c r="B35" s="1" t="s">
        <v>119</v>
      </c>
      <c r="C35" s="2" t="s">
        <v>53</v>
      </c>
      <c r="D35" s="2" t="s">
        <v>2</v>
      </c>
      <c r="E35" s="3">
        <v>567.16</v>
      </c>
      <c r="F35" s="3">
        <v>686.26</v>
      </c>
      <c r="G35" s="4"/>
      <c r="H35" s="4"/>
      <c r="I35" s="4"/>
      <c r="J35" s="4"/>
      <c r="K35" s="2">
        <v>1</v>
      </c>
      <c r="L35" s="2" t="s">
        <v>120</v>
      </c>
      <c r="M35" s="3">
        <v>567.16</v>
      </c>
      <c r="N35" s="3">
        <v>686.26</v>
      </c>
      <c r="O35" s="4">
        <v>42394</v>
      </c>
      <c r="P35" s="2"/>
    </row>
    <row r="36" spans="1:16" ht="30" customHeight="1" x14ac:dyDescent="0.25">
      <c r="A36" s="12" t="s">
        <v>121</v>
      </c>
      <c r="B36" s="1" t="s">
        <v>122</v>
      </c>
      <c r="C36" s="2" t="s">
        <v>53</v>
      </c>
      <c r="D36" s="2" t="s">
        <v>2</v>
      </c>
      <c r="E36" s="3">
        <v>103.49</v>
      </c>
      <c r="F36" s="3">
        <v>125.22</v>
      </c>
      <c r="G36" s="4"/>
      <c r="H36" s="4"/>
      <c r="I36" s="4"/>
      <c r="J36" s="4"/>
      <c r="K36" s="2">
        <v>1</v>
      </c>
      <c r="L36" s="2" t="s">
        <v>123</v>
      </c>
      <c r="M36" s="3">
        <v>103.49</v>
      </c>
      <c r="N36" s="3">
        <v>125.22</v>
      </c>
      <c r="O36" s="4">
        <v>42394</v>
      </c>
      <c r="P36" s="2"/>
    </row>
    <row r="37" spans="1:16" ht="30" customHeight="1" x14ac:dyDescent="0.25">
      <c r="A37" s="12" t="s">
        <v>124</v>
      </c>
      <c r="B37" s="1" t="s">
        <v>125</v>
      </c>
      <c r="C37" s="2" t="s">
        <v>53</v>
      </c>
      <c r="D37" s="2" t="s">
        <v>2</v>
      </c>
      <c r="E37" s="3">
        <v>708</v>
      </c>
      <c r="F37" s="3">
        <v>856.68</v>
      </c>
      <c r="G37" s="4"/>
      <c r="H37" s="4"/>
      <c r="I37" s="4"/>
      <c r="J37" s="4"/>
      <c r="K37" s="2">
        <v>1</v>
      </c>
      <c r="L37" s="2" t="s">
        <v>126</v>
      </c>
      <c r="M37" s="3">
        <v>708</v>
      </c>
      <c r="N37" s="3">
        <v>856.68</v>
      </c>
      <c r="O37" s="4">
        <v>42394</v>
      </c>
      <c r="P37" s="2"/>
    </row>
    <row r="38" spans="1:16" ht="30" customHeight="1" x14ac:dyDescent="0.25">
      <c r="A38" s="12" t="s">
        <v>127</v>
      </c>
      <c r="B38" s="1" t="s">
        <v>128</v>
      </c>
      <c r="C38" s="2" t="s">
        <v>53</v>
      </c>
      <c r="D38" s="2" t="s">
        <v>2</v>
      </c>
      <c r="E38" s="3">
        <v>259</v>
      </c>
      <c r="F38" s="3">
        <v>313.39</v>
      </c>
      <c r="G38" s="4"/>
      <c r="H38" s="4"/>
      <c r="I38" s="4"/>
      <c r="J38" s="4"/>
      <c r="K38" s="2">
        <v>1</v>
      </c>
      <c r="L38" s="2" t="s">
        <v>129</v>
      </c>
      <c r="M38" s="3">
        <v>259</v>
      </c>
      <c r="N38" s="3">
        <v>313.39</v>
      </c>
      <c r="O38" s="4">
        <v>42403</v>
      </c>
      <c r="P38" s="2"/>
    </row>
    <row r="39" spans="1:16" ht="30" customHeight="1" x14ac:dyDescent="0.25">
      <c r="A39" s="12" t="s">
        <v>130</v>
      </c>
      <c r="B39" s="1" t="s">
        <v>131</v>
      </c>
      <c r="C39" s="2" t="s">
        <v>53</v>
      </c>
      <c r="D39" s="2" t="s">
        <v>2</v>
      </c>
      <c r="E39" s="3">
        <v>13086.25</v>
      </c>
      <c r="F39" s="3">
        <v>13609.7</v>
      </c>
      <c r="G39" s="4"/>
      <c r="H39" s="4"/>
      <c r="I39" s="4"/>
      <c r="J39" s="4"/>
      <c r="K39" s="2">
        <v>1</v>
      </c>
      <c r="L39" s="2" t="s">
        <v>132</v>
      </c>
      <c r="M39" s="3">
        <v>13086.25</v>
      </c>
      <c r="N39" s="3">
        <v>13609.7</v>
      </c>
      <c r="O39" s="4">
        <v>42422</v>
      </c>
      <c r="P39" s="2"/>
    </row>
    <row r="40" spans="1:16" ht="30" customHeight="1" x14ac:dyDescent="0.25">
      <c r="A40" s="12" t="s">
        <v>133</v>
      </c>
      <c r="B40" s="1" t="s">
        <v>134</v>
      </c>
      <c r="C40" s="2" t="s">
        <v>53</v>
      </c>
      <c r="D40" s="2" t="s">
        <v>2</v>
      </c>
      <c r="E40" s="3">
        <v>985.2</v>
      </c>
      <c r="F40" s="3">
        <v>1024.6099999999999</v>
      </c>
      <c r="G40" s="4"/>
      <c r="H40" s="4"/>
      <c r="I40" s="4"/>
      <c r="J40" s="4"/>
      <c r="K40" s="2">
        <v>1</v>
      </c>
      <c r="L40" s="2" t="s">
        <v>132</v>
      </c>
      <c r="M40" s="3">
        <v>985.2</v>
      </c>
      <c r="N40" s="3">
        <v>1024.6099999999999</v>
      </c>
      <c r="O40" s="4">
        <v>42398</v>
      </c>
      <c r="P40" s="2"/>
    </row>
    <row r="41" spans="1:16" ht="30" customHeight="1" x14ac:dyDescent="0.25">
      <c r="A41" s="12" t="s">
        <v>135</v>
      </c>
      <c r="B41" s="1" t="s">
        <v>136</v>
      </c>
      <c r="C41" s="2" t="s">
        <v>6</v>
      </c>
      <c r="D41" s="2" t="s">
        <v>3</v>
      </c>
      <c r="E41" s="3">
        <v>17080</v>
      </c>
      <c r="F41" s="3">
        <v>20666.8</v>
      </c>
      <c r="G41" s="4"/>
      <c r="H41" s="4"/>
      <c r="I41" s="4"/>
      <c r="J41" s="4"/>
      <c r="K41" s="2">
        <v>1</v>
      </c>
      <c r="L41" s="2" t="s">
        <v>115</v>
      </c>
      <c r="M41" s="3">
        <v>17080</v>
      </c>
      <c r="N41" s="3">
        <v>20666.8</v>
      </c>
      <c r="O41" s="4">
        <v>42430</v>
      </c>
      <c r="P41" s="2"/>
    </row>
    <row r="42" spans="1:16" ht="30" customHeight="1" x14ac:dyDescent="0.25">
      <c r="A42" s="12" t="s">
        <v>137</v>
      </c>
      <c r="B42" s="1" t="s">
        <v>138</v>
      </c>
      <c r="C42" s="2" t="s">
        <v>6</v>
      </c>
      <c r="D42" s="2" t="s">
        <v>3</v>
      </c>
      <c r="E42" s="3">
        <v>23636</v>
      </c>
      <c r="F42" s="3">
        <v>28599.56</v>
      </c>
      <c r="G42" s="4"/>
      <c r="H42" s="4"/>
      <c r="I42" s="4"/>
      <c r="J42" s="4"/>
      <c r="K42" s="2">
        <v>1</v>
      </c>
      <c r="L42" s="2" t="s">
        <v>139</v>
      </c>
      <c r="M42" s="3">
        <v>23636</v>
      </c>
      <c r="N42" s="3">
        <v>28599.56</v>
      </c>
      <c r="O42" s="4">
        <v>42411</v>
      </c>
      <c r="P42" s="2"/>
    </row>
    <row r="43" spans="1:16" ht="30" customHeight="1" x14ac:dyDescent="0.25">
      <c r="A43" s="12" t="s">
        <v>140</v>
      </c>
      <c r="B43" s="1" t="s">
        <v>141</v>
      </c>
      <c r="C43" s="2" t="s">
        <v>53</v>
      </c>
      <c r="D43" s="2" t="s">
        <v>2</v>
      </c>
      <c r="E43" s="3">
        <v>31.88</v>
      </c>
      <c r="F43" s="3">
        <v>33.159999999999997</v>
      </c>
      <c r="G43" s="4"/>
      <c r="H43" s="4"/>
      <c r="I43" s="4"/>
      <c r="J43" s="4"/>
      <c r="K43" s="2">
        <v>1</v>
      </c>
      <c r="L43" s="2" t="s">
        <v>142</v>
      </c>
      <c r="M43" s="3">
        <v>31.88</v>
      </c>
      <c r="N43" s="3">
        <v>33.159999999999997</v>
      </c>
      <c r="O43" s="4">
        <v>42409</v>
      </c>
      <c r="P43" s="2"/>
    </row>
    <row r="44" spans="1:16" ht="30" customHeight="1" x14ac:dyDescent="0.25">
      <c r="A44" s="12" t="s">
        <v>143</v>
      </c>
      <c r="B44" s="1" t="s">
        <v>144</v>
      </c>
      <c r="C44" s="2" t="s">
        <v>53</v>
      </c>
      <c r="D44" s="2" t="s">
        <v>2</v>
      </c>
      <c r="E44" s="3">
        <v>475.05</v>
      </c>
      <c r="F44" s="3">
        <v>574.80999999999995</v>
      </c>
      <c r="G44" s="4"/>
      <c r="H44" s="4"/>
      <c r="I44" s="4"/>
      <c r="J44" s="4"/>
      <c r="K44" s="2">
        <v>1</v>
      </c>
      <c r="L44" s="2" t="s">
        <v>145</v>
      </c>
      <c r="M44" s="3">
        <v>475.05</v>
      </c>
      <c r="N44" s="3">
        <v>574.80999999999995</v>
      </c>
      <c r="O44" s="4">
        <v>42410</v>
      </c>
      <c r="P44" s="2"/>
    </row>
    <row r="45" spans="1:16" ht="30" customHeight="1" x14ac:dyDescent="0.25">
      <c r="A45" s="12" t="s">
        <v>146</v>
      </c>
      <c r="B45" s="1" t="s">
        <v>147</v>
      </c>
      <c r="C45" s="2" t="s">
        <v>53</v>
      </c>
      <c r="D45" s="2" t="s">
        <v>2</v>
      </c>
      <c r="E45" s="3">
        <v>13.49</v>
      </c>
      <c r="F45" s="3">
        <v>16.32</v>
      </c>
      <c r="G45" s="4"/>
      <c r="H45" s="4"/>
      <c r="I45" s="4"/>
      <c r="J45" s="4"/>
      <c r="K45" s="2">
        <v>1</v>
      </c>
      <c r="L45" s="2" t="s">
        <v>123</v>
      </c>
      <c r="M45" s="3">
        <v>13.49</v>
      </c>
      <c r="N45" s="3">
        <v>16.32</v>
      </c>
      <c r="O45" s="4">
        <v>42410</v>
      </c>
      <c r="P45" s="2"/>
    </row>
    <row r="46" spans="1:16" ht="30" customHeight="1" x14ac:dyDescent="0.25">
      <c r="A46" s="12" t="s">
        <v>148</v>
      </c>
      <c r="B46" s="1" t="s">
        <v>149</v>
      </c>
      <c r="C46" s="2" t="s">
        <v>53</v>
      </c>
      <c r="D46" s="2" t="s">
        <v>2</v>
      </c>
      <c r="E46" s="3">
        <v>76.83</v>
      </c>
      <c r="F46" s="3">
        <v>92.96</v>
      </c>
      <c r="G46" s="4"/>
      <c r="H46" s="4"/>
      <c r="I46" s="4"/>
      <c r="J46" s="4"/>
      <c r="K46" s="2">
        <v>1</v>
      </c>
      <c r="L46" s="2" t="s">
        <v>55</v>
      </c>
      <c r="M46" s="3">
        <v>76.83</v>
      </c>
      <c r="N46" s="3">
        <v>92.96</v>
      </c>
      <c r="O46" s="4">
        <v>42410</v>
      </c>
      <c r="P46" s="2"/>
    </row>
    <row r="47" spans="1:16" ht="30" customHeight="1" x14ac:dyDescent="0.25">
      <c r="A47" s="12" t="s">
        <v>150</v>
      </c>
      <c r="B47" s="1" t="s">
        <v>151</v>
      </c>
      <c r="C47" s="2" t="s">
        <v>53</v>
      </c>
      <c r="D47" s="2" t="s">
        <v>2</v>
      </c>
      <c r="E47" s="3">
        <v>365.39</v>
      </c>
      <c r="F47" s="3">
        <v>380.01</v>
      </c>
      <c r="G47" s="4"/>
      <c r="H47" s="4"/>
      <c r="I47" s="4"/>
      <c r="J47" s="4"/>
      <c r="K47" s="2">
        <v>1</v>
      </c>
      <c r="L47" s="2" t="s">
        <v>152</v>
      </c>
      <c r="M47" s="3">
        <v>365.39</v>
      </c>
      <c r="N47" s="3">
        <v>380.01</v>
      </c>
      <c r="O47" s="4">
        <v>42410</v>
      </c>
      <c r="P47" s="2"/>
    </row>
    <row r="48" spans="1:16" ht="30" customHeight="1" x14ac:dyDescent="0.25">
      <c r="A48" s="12" t="s">
        <v>153</v>
      </c>
      <c r="B48" s="1" t="s">
        <v>154</v>
      </c>
      <c r="C48" s="2" t="s">
        <v>6</v>
      </c>
      <c r="D48" s="2" t="s">
        <v>3</v>
      </c>
      <c r="E48" s="3">
        <v>17952</v>
      </c>
      <c r="F48" s="3">
        <v>21721.919999999998</v>
      </c>
      <c r="G48" s="4"/>
      <c r="H48" s="4"/>
      <c r="I48" s="4"/>
      <c r="J48" s="4"/>
      <c r="K48" s="2">
        <v>1</v>
      </c>
      <c r="L48" s="2" t="s">
        <v>155</v>
      </c>
      <c r="M48" s="3">
        <v>17952</v>
      </c>
      <c r="N48" s="3">
        <v>21721.919999999998</v>
      </c>
      <c r="O48" s="4">
        <v>42430</v>
      </c>
      <c r="P48" s="2"/>
    </row>
    <row r="49" spans="1:16" ht="30" customHeight="1" x14ac:dyDescent="0.25">
      <c r="A49" s="12" t="s">
        <v>156</v>
      </c>
      <c r="B49" s="1" t="s">
        <v>157</v>
      </c>
      <c r="C49" s="2" t="s">
        <v>6</v>
      </c>
      <c r="D49" s="2" t="s">
        <v>2</v>
      </c>
      <c r="E49" s="3">
        <v>11821.5</v>
      </c>
      <c r="F49" s="3">
        <v>14304.02</v>
      </c>
      <c r="G49" s="4"/>
      <c r="H49" s="4"/>
      <c r="I49" s="4"/>
      <c r="J49" s="4"/>
      <c r="K49" s="2">
        <v>1</v>
      </c>
      <c r="L49" s="2" t="s">
        <v>158</v>
      </c>
      <c r="M49" s="3">
        <v>11821.5</v>
      </c>
      <c r="N49" s="3">
        <v>14304.02</v>
      </c>
      <c r="O49" s="4">
        <v>42443</v>
      </c>
      <c r="P49" s="2"/>
    </row>
    <row r="50" spans="1:16" ht="30" customHeight="1" x14ac:dyDescent="0.25">
      <c r="A50" s="12" t="s">
        <v>159</v>
      </c>
      <c r="B50" s="1" t="s">
        <v>160</v>
      </c>
      <c r="C50" s="2" t="s">
        <v>53</v>
      </c>
      <c r="D50" s="2" t="s">
        <v>2</v>
      </c>
      <c r="E50" s="3">
        <v>247.93</v>
      </c>
      <c r="F50" s="3">
        <v>300</v>
      </c>
      <c r="G50" s="4"/>
      <c r="H50" s="4"/>
      <c r="I50" s="4"/>
      <c r="J50" s="4"/>
      <c r="K50" s="2">
        <v>1</v>
      </c>
      <c r="L50" s="2" t="s">
        <v>161</v>
      </c>
      <c r="M50" s="3">
        <v>247.93</v>
      </c>
      <c r="N50" s="3">
        <v>300</v>
      </c>
      <c r="O50" s="4">
        <v>42415</v>
      </c>
      <c r="P50" s="2"/>
    </row>
    <row r="51" spans="1:16" ht="30" x14ac:dyDescent="0.25">
      <c r="A51" s="12" t="s">
        <v>162</v>
      </c>
      <c r="B51" s="1" t="s">
        <v>163</v>
      </c>
      <c r="C51" s="2" t="s">
        <v>53</v>
      </c>
      <c r="D51" s="2" t="s">
        <v>2</v>
      </c>
      <c r="E51" s="3">
        <v>111.93</v>
      </c>
      <c r="F51" s="3">
        <v>135.44</v>
      </c>
      <c r="G51" s="4"/>
      <c r="H51" s="4"/>
      <c r="I51" s="4"/>
      <c r="J51" s="4"/>
      <c r="K51" s="2">
        <v>1</v>
      </c>
      <c r="L51" s="2" t="s">
        <v>164</v>
      </c>
      <c r="M51" s="3">
        <v>111.93</v>
      </c>
      <c r="N51" s="3">
        <v>135.44</v>
      </c>
      <c r="O51" s="4">
        <v>42423</v>
      </c>
      <c r="P51" s="2"/>
    </row>
    <row r="52" spans="1:16" ht="30" customHeight="1" x14ac:dyDescent="0.25">
      <c r="A52" s="12" t="s">
        <v>165</v>
      </c>
      <c r="B52" s="1" t="s">
        <v>166</v>
      </c>
      <c r="C52" s="2" t="s">
        <v>53</v>
      </c>
      <c r="D52" s="2" t="s">
        <v>2</v>
      </c>
      <c r="E52" s="3">
        <v>41</v>
      </c>
      <c r="F52" s="3">
        <v>49.61</v>
      </c>
      <c r="G52" s="4"/>
      <c r="H52" s="4"/>
      <c r="I52" s="4"/>
      <c r="J52" s="4"/>
      <c r="K52" s="2">
        <v>1</v>
      </c>
      <c r="L52" s="2" t="s">
        <v>167</v>
      </c>
      <c r="M52" s="3">
        <v>41</v>
      </c>
      <c r="N52" s="3">
        <v>49.61</v>
      </c>
      <c r="O52" s="4">
        <v>42423</v>
      </c>
      <c r="P52" s="2"/>
    </row>
    <row r="53" spans="1:16" ht="30" customHeight="1" x14ac:dyDescent="0.25">
      <c r="A53" s="12" t="s">
        <v>168</v>
      </c>
      <c r="B53" s="1" t="s">
        <v>169</v>
      </c>
      <c r="C53" s="2" t="s">
        <v>53</v>
      </c>
      <c r="D53" s="2" t="s">
        <v>2</v>
      </c>
      <c r="E53" s="3">
        <v>231.39</v>
      </c>
      <c r="F53" s="3">
        <v>279.98</v>
      </c>
      <c r="G53" s="4"/>
      <c r="H53" s="4"/>
      <c r="I53" s="4"/>
      <c r="J53" s="4"/>
      <c r="K53" s="2">
        <v>1</v>
      </c>
      <c r="L53" s="2" t="s">
        <v>170</v>
      </c>
      <c r="M53" s="3">
        <v>231.39</v>
      </c>
      <c r="N53" s="3">
        <v>279.98</v>
      </c>
      <c r="O53" s="4">
        <v>42423</v>
      </c>
      <c r="P53" s="2"/>
    </row>
    <row r="54" spans="1:16" ht="30" x14ac:dyDescent="0.25">
      <c r="A54" s="12" t="s">
        <v>171</v>
      </c>
      <c r="B54" s="1" t="s">
        <v>172</v>
      </c>
      <c r="C54" s="2" t="s">
        <v>6</v>
      </c>
      <c r="D54" s="2" t="s">
        <v>3</v>
      </c>
      <c r="E54" s="3">
        <v>17975</v>
      </c>
      <c r="F54" s="3">
        <v>21749.75</v>
      </c>
      <c r="G54" s="4"/>
      <c r="H54" s="4"/>
      <c r="I54" s="4"/>
      <c r="J54" s="4"/>
      <c r="K54" s="2">
        <v>1</v>
      </c>
      <c r="L54" s="2" t="s">
        <v>59</v>
      </c>
      <c r="M54" s="3">
        <v>17975</v>
      </c>
      <c r="N54" s="3">
        <v>21749.75</v>
      </c>
      <c r="O54" s="4">
        <v>42445</v>
      </c>
      <c r="P54" s="2"/>
    </row>
    <row r="55" spans="1:16" ht="30" customHeight="1" x14ac:dyDescent="0.25">
      <c r="A55" s="12" t="s">
        <v>173</v>
      </c>
      <c r="B55" s="1" t="s">
        <v>174</v>
      </c>
      <c r="C55" s="2" t="s">
        <v>6</v>
      </c>
      <c r="D55" s="2" t="s">
        <v>3</v>
      </c>
      <c r="E55" s="3">
        <v>7612.24</v>
      </c>
      <c r="F55" s="3">
        <v>9210.81</v>
      </c>
      <c r="G55" s="4"/>
      <c r="H55" s="4"/>
      <c r="I55" s="4"/>
      <c r="J55" s="4"/>
      <c r="K55" s="2">
        <v>1</v>
      </c>
      <c r="L55" s="2" t="s">
        <v>175</v>
      </c>
      <c r="M55" s="3">
        <v>7612.24</v>
      </c>
      <c r="N55" s="3">
        <v>9210.81</v>
      </c>
      <c r="O55" s="4">
        <v>42460</v>
      </c>
      <c r="P55" s="2"/>
    </row>
    <row r="56" spans="1:16" ht="30" x14ac:dyDescent="0.25">
      <c r="A56" s="12" t="s">
        <v>176</v>
      </c>
      <c r="B56" s="1" t="s">
        <v>177</v>
      </c>
      <c r="C56" s="2" t="s">
        <v>6</v>
      </c>
      <c r="D56" s="2" t="s">
        <v>3</v>
      </c>
      <c r="E56" s="3">
        <v>12000</v>
      </c>
      <c r="F56" s="3">
        <v>14520</v>
      </c>
      <c r="G56" s="4"/>
      <c r="H56" s="4"/>
      <c r="I56" s="4"/>
      <c r="J56" s="4"/>
      <c r="K56" s="2">
        <v>1</v>
      </c>
      <c r="L56" s="2" t="s">
        <v>178</v>
      </c>
      <c r="M56" s="3">
        <v>12000</v>
      </c>
      <c r="N56" s="3">
        <v>14520</v>
      </c>
      <c r="O56" s="4">
        <v>42460</v>
      </c>
      <c r="P56" s="2"/>
    </row>
    <row r="57" spans="1:16" ht="30" customHeight="1" x14ac:dyDescent="0.25">
      <c r="A57" s="12" t="s">
        <v>179</v>
      </c>
      <c r="B57" s="1" t="s">
        <v>180</v>
      </c>
      <c r="C57" s="2" t="s">
        <v>6</v>
      </c>
      <c r="D57" s="2" t="s">
        <v>3</v>
      </c>
      <c r="E57" s="3">
        <v>10200</v>
      </c>
      <c r="F57" s="3">
        <v>12342</v>
      </c>
      <c r="G57" s="4"/>
      <c r="H57" s="4"/>
      <c r="I57" s="4"/>
      <c r="J57" s="4"/>
      <c r="K57" s="2">
        <v>1</v>
      </c>
      <c r="L57" s="2" t="s">
        <v>181</v>
      </c>
      <c r="M57" s="3">
        <v>10200</v>
      </c>
      <c r="N57" s="3">
        <v>12342</v>
      </c>
      <c r="O57" s="4">
        <v>42451</v>
      </c>
      <c r="P57" s="2"/>
    </row>
    <row r="58" spans="1:16" x14ac:dyDescent="0.25">
      <c r="A58" s="12"/>
      <c r="B58" s="1"/>
      <c r="C58" s="2"/>
      <c r="D58" s="2"/>
      <c r="E58" s="3"/>
      <c r="F58" s="3"/>
      <c r="G58" s="4"/>
      <c r="H58" s="4"/>
      <c r="I58" s="4"/>
      <c r="J58" s="4"/>
      <c r="K58" s="4"/>
      <c r="L58" s="2"/>
      <c r="M58" s="3"/>
      <c r="N58" s="3"/>
      <c r="O58" s="4"/>
      <c r="P58" s="2"/>
    </row>
    <row r="59" spans="1:16" x14ac:dyDescent="0.25">
      <c r="A59" s="12"/>
      <c r="B59" s="1"/>
      <c r="C59" s="2"/>
      <c r="D59" s="2"/>
      <c r="E59" s="3"/>
      <c r="F59" s="3"/>
      <c r="G59" s="4"/>
      <c r="H59" s="4"/>
      <c r="I59" s="4"/>
      <c r="J59" s="4"/>
      <c r="K59" s="4"/>
      <c r="L59" s="2"/>
      <c r="M59" s="3"/>
      <c r="N59" s="3"/>
      <c r="O59" s="4"/>
      <c r="P59" s="2"/>
    </row>
    <row r="60" spans="1:16" x14ac:dyDescent="0.25">
      <c r="A60" s="12"/>
      <c r="B60" s="1"/>
      <c r="C60" s="2"/>
      <c r="D60" s="2"/>
      <c r="E60" s="3"/>
      <c r="F60" s="3"/>
      <c r="G60" s="4"/>
      <c r="H60" s="4"/>
      <c r="I60" s="4"/>
      <c r="J60" s="4"/>
      <c r="K60" s="4"/>
      <c r="L60" s="2"/>
      <c r="M60" s="3"/>
      <c r="N60" s="3"/>
      <c r="O60" s="4"/>
      <c r="P60" s="2"/>
    </row>
    <row r="61" spans="1:16" x14ac:dyDescent="0.25">
      <c r="A61" s="12"/>
      <c r="B61" s="1"/>
      <c r="C61" s="2"/>
      <c r="D61" s="2"/>
      <c r="E61" s="3"/>
      <c r="F61" s="3"/>
      <c r="G61" s="4"/>
      <c r="H61" s="4"/>
      <c r="I61" s="4"/>
      <c r="J61" s="4"/>
      <c r="K61" s="4"/>
      <c r="L61" s="2"/>
      <c r="M61" s="3"/>
      <c r="N61" s="3"/>
      <c r="O61" s="4"/>
      <c r="P61" s="2"/>
    </row>
    <row r="62" spans="1:16" x14ac:dyDescent="0.25">
      <c r="B62" s="5" t="s">
        <v>21</v>
      </c>
      <c r="C62" s="5" t="s">
        <v>22</v>
      </c>
      <c r="D62" s="5" t="s">
        <v>23</v>
      </c>
    </row>
    <row r="63" spans="1:16" x14ac:dyDescent="0.25">
      <c r="B63" s="6" t="s">
        <v>24</v>
      </c>
      <c r="C63" s="7">
        <f>SUMIF($C$8:$C$57,"Abierto",$N$8:$N$57)</f>
        <v>2420</v>
      </c>
      <c r="D63" s="8">
        <f t="shared" ref="D63:D71" si="0">C63/$C$71</f>
        <v>5.63909310147371E-3</v>
      </c>
    </row>
    <row r="64" spans="1:16" x14ac:dyDescent="0.25">
      <c r="B64" s="6" t="s">
        <v>25</v>
      </c>
      <c r="C64" s="7">
        <f>SUMIF($C$8:$C$57,"Restringido",$N$8:$N$57)</f>
        <v>0</v>
      </c>
      <c r="D64" s="8">
        <f t="shared" si="0"/>
        <v>0</v>
      </c>
    </row>
    <row r="65" spans="2:4" x14ac:dyDescent="0.25">
      <c r="B65" s="6" t="s">
        <v>26</v>
      </c>
      <c r="C65" s="7">
        <f>SUMIF($C$8:$C$57,"Negociado con publicidad",$N$8:$N$57)</f>
        <v>0</v>
      </c>
      <c r="D65" s="8">
        <f t="shared" si="0"/>
        <v>0</v>
      </c>
    </row>
    <row r="66" spans="2:4" x14ac:dyDescent="0.25">
      <c r="B66" s="6" t="s">
        <v>27</v>
      </c>
      <c r="C66" s="7">
        <f>SUMIF($C$8:$C$57,"Negociado sin publicidad",$N$8:$N$57)</f>
        <v>168754.98</v>
      </c>
      <c r="D66" s="8">
        <f t="shared" si="0"/>
        <v>0.39323348907327849</v>
      </c>
    </row>
    <row r="67" spans="2:4" x14ac:dyDescent="0.25">
      <c r="B67" s="6" t="s">
        <v>28</v>
      </c>
      <c r="C67" s="7">
        <f>SUMIF($C$8:$C$57,"Adjudicación centralizada",$N$8:$N$57)</f>
        <v>0</v>
      </c>
      <c r="D67" s="8">
        <f t="shared" si="0"/>
        <v>0</v>
      </c>
    </row>
    <row r="68" spans="2:4" x14ac:dyDescent="0.25">
      <c r="B68" s="6" t="s">
        <v>29</v>
      </c>
      <c r="C68" s="7">
        <f>SUMIF($C$8:$C$57,"Contrato menor",$N$8:$N$57)</f>
        <v>215122.38999999998</v>
      </c>
      <c r="D68" s="8">
        <f t="shared" si="0"/>
        <v>0.50127900224030453</v>
      </c>
    </row>
    <row r="69" spans="2:4" x14ac:dyDescent="0.25">
      <c r="B69" s="14" t="s">
        <v>48</v>
      </c>
      <c r="C69" s="7">
        <f>SUMIF($C$8:$C$57,"Adjudicación directa",$N$8:$N$57)</f>
        <v>40038.490000000005</v>
      </c>
      <c r="D69" s="8">
        <f t="shared" si="0"/>
        <v>9.3297839980340552E-2</v>
      </c>
    </row>
    <row r="70" spans="2:4" x14ac:dyDescent="0.25">
      <c r="B70" s="6" t="s">
        <v>30</v>
      </c>
      <c r="C70" s="7">
        <f>SUMIF($C$8:$C$57,"Derivado Acuerdo Marco",$N$8:$N$57)</f>
        <v>2811.16</v>
      </c>
      <c r="D70" s="8">
        <f t="shared" si="0"/>
        <v>6.5505756046028239E-3</v>
      </c>
    </row>
    <row r="71" spans="2:4" ht="15.75" thickBot="1" x14ac:dyDescent="0.3">
      <c r="B71" s="9" t="s">
        <v>31</v>
      </c>
      <c r="C71" s="10">
        <f>SUM(C63:C70)</f>
        <v>429147.01999999996</v>
      </c>
      <c r="D71" s="11">
        <f t="shared" si="0"/>
        <v>1</v>
      </c>
    </row>
    <row r="72" spans="2:4" ht="15.75" thickTop="1" x14ac:dyDescent="0.25"/>
    <row r="83" spans="3:3" x14ac:dyDescent="0.25">
      <c r="C83" t="s">
        <v>32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zoomScale="80" zoomScaleNormal="80" workbookViewId="0">
      <selection sqref="A1:B1"/>
    </sheetView>
  </sheetViews>
  <sheetFormatPr baseColWidth="10" defaultRowHeight="15" x14ac:dyDescent="0.25"/>
  <cols>
    <col min="1" max="1" width="20.7109375" customWidth="1"/>
    <col min="2" max="2" width="86.7109375" customWidth="1"/>
    <col min="3" max="3" width="22" customWidth="1"/>
    <col min="4" max="4" width="21.5703125" bestFit="1" customWidth="1"/>
    <col min="5" max="6" width="21.28515625" customWidth="1"/>
    <col min="7" max="7" width="14.28515625" customWidth="1"/>
    <col min="8" max="8" width="12.85546875" customWidth="1"/>
    <col min="9" max="9" width="14.7109375" customWidth="1"/>
    <col min="10" max="10" width="20.7109375" customWidth="1"/>
    <col min="11" max="11" width="20.7109375" bestFit="1" customWidth="1"/>
    <col min="12" max="12" width="23.7109375" bestFit="1" customWidth="1"/>
    <col min="13" max="13" width="18.85546875" customWidth="1"/>
    <col min="14" max="14" width="24" customWidth="1"/>
    <col min="15" max="15" width="18.140625" customWidth="1"/>
    <col min="16" max="16" width="14" customWidth="1"/>
  </cols>
  <sheetData>
    <row r="1" spans="1:16" ht="18.75" x14ac:dyDescent="0.3">
      <c r="A1" s="31" t="s">
        <v>185</v>
      </c>
      <c r="B1" s="31"/>
    </row>
    <row r="7" spans="1:16" s="2" customFormat="1" ht="30" customHeight="1" x14ac:dyDescent="0.25">
      <c r="A7" s="2" t="s">
        <v>0</v>
      </c>
      <c r="B7" s="2" t="s">
        <v>1</v>
      </c>
      <c r="C7" s="2" t="s">
        <v>8</v>
      </c>
      <c r="D7" s="2" t="s">
        <v>9</v>
      </c>
      <c r="E7" s="2" t="s">
        <v>10</v>
      </c>
      <c r="F7" s="2" t="s">
        <v>11</v>
      </c>
      <c r="G7" s="2" t="s">
        <v>16</v>
      </c>
      <c r="H7" s="2" t="s">
        <v>17</v>
      </c>
      <c r="I7" s="2" t="s">
        <v>18</v>
      </c>
      <c r="J7" s="2" t="s">
        <v>19</v>
      </c>
      <c r="K7" s="2" t="s">
        <v>20</v>
      </c>
      <c r="L7" s="2" t="s">
        <v>7</v>
      </c>
      <c r="M7" s="2" t="s">
        <v>14</v>
      </c>
      <c r="N7" s="2" t="s">
        <v>15</v>
      </c>
      <c r="O7" s="2" t="s">
        <v>12</v>
      </c>
      <c r="P7" s="2" t="s">
        <v>13</v>
      </c>
    </row>
    <row r="8" spans="1:16" ht="30" customHeight="1" x14ac:dyDescent="0.25">
      <c r="A8" s="1" t="s">
        <v>92</v>
      </c>
      <c r="B8" s="1" t="s">
        <v>93</v>
      </c>
      <c r="C8" s="2" t="s">
        <v>6</v>
      </c>
      <c r="D8" s="2" t="s">
        <v>3</v>
      </c>
      <c r="E8" s="3">
        <v>5916.39</v>
      </c>
      <c r="F8" s="3">
        <v>7158.83</v>
      </c>
      <c r="G8" s="4"/>
      <c r="H8" s="4"/>
      <c r="I8" s="4"/>
      <c r="J8" s="4"/>
      <c r="K8" s="2">
        <v>1</v>
      </c>
      <c r="L8" s="2" t="s">
        <v>94</v>
      </c>
      <c r="M8" s="3">
        <v>5916.39</v>
      </c>
      <c r="N8" s="3">
        <v>7158.83</v>
      </c>
      <c r="O8" s="4">
        <v>42412</v>
      </c>
      <c r="P8" s="2"/>
    </row>
    <row r="9" spans="1:16" ht="30" customHeight="1" x14ac:dyDescent="0.25">
      <c r="A9" s="1" t="s">
        <v>95</v>
      </c>
      <c r="B9" s="1" t="s">
        <v>96</v>
      </c>
      <c r="C9" s="2" t="s">
        <v>6</v>
      </c>
      <c r="D9" s="2" t="s">
        <v>3</v>
      </c>
      <c r="E9" s="3">
        <v>9424.8799999999992</v>
      </c>
      <c r="F9" s="3">
        <v>11404.1</v>
      </c>
      <c r="G9" s="4"/>
      <c r="H9" s="4"/>
      <c r="I9" s="4"/>
      <c r="J9" s="4"/>
      <c r="K9" s="2">
        <v>1</v>
      </c>
      <c r="L9" s="2" t="s">
        <v>59</v>
      </c>
      <c r="M9" s="3">
        <v>9424.8799999999992</v>
      </c>
      <c r="N9" s="3">
        <v>11404.1</v>
      </c>
      <c r="O9" s="4">
        <v>42411</v>
      </c>
      <c r="P9" s="2"/>
    </row>
    <row r="10" spans="1:16" ht="30" customHeight="1" x14ac:dyDescent="0.25">
      <c r="A10" s="1" t="s">
        <v>97</v>
      </c>
      <c r="B10" s="1" t="s">
        <v>98</v>
      </c>
      <c r="C10" s="2" t="s">
        <v>6</v>
      </c>
      <c r="D10" s="2" t="s">
        <v>3</v>
      </c>
      <c r="E10" s="3">
        <v>8170.77</v>
      </c>
      <c r="F10" s="3">
        <v>9886.6299999999992</v>
      </c>
      <c r="G10" s="4"/>
      <c r="H10" s="4"/>
      <c r="I10" s="4"/>
      <c r="J10" s="4"/>
      <c r="K10" s="2">
        <v>1</v>
      </c>
      <c r="L10" s="2" t="s">
        <v>59</v>
      </c>
      <c r="M10" s="3">
        <v>8170.77</v>
      </c>
      <c r="N10" s="3">
        <v>9886.6299999999992</v>
      </c>
      <c r="O10" s="4">
        <v>42411</v>
      </c>
      <c r="P10" s="2"/>
    </row>
    <row r="11" spans="1:16" ht="30" customHeight="1" x14ac:dyDescent="0.25">
      <c r="A11" s="1" t="s">
        <v>99</v>
      </c>
      <c r="B11" s="1" t="s">
        <v>100</v>
      </c>
      <c r="C11" s="2" t="s">
        <v>6</v>
      </c>
      <c r="D11" s="2" t="s">
        <v>3</v>
      </c>
      <c r="E11" s="3">
        <v>6732.32</v>
      </c>
      <c r="F11" s="3">
        <v>8146.11</v>
      </c>
      <c r="G11" s="4"/>
      <c r="H11" s="4"/>
      <c r="I11" s="4"/>
      <c r="J11" s="4"/>
      <c r="K11" s="2">
        <v>1</v>
      </c>
      <c r="L11" s="2" t="s">
        <v>101</v>
      </c>
      <c r="M11" s="3">
        <v>6732.32</v>
      </c>
      <c r="N11" s="3">
        <v>8146.11</v>
      </c>
      <c r="O11" s="4">
        <v>42445</v>
      </c>
      <c r="P11" s="2"/>
    </row>
    <row r="12" spans="1:16" ht="30" customHeight="1" x14ac:dyDescent="0.25">
      <c r="A12" s="1" t="s">
        <v>113</v>
      </c>
      <c r="B12" s="1" t="s">
        <v>114</v>
      </c>
      <c r="C12" s="2" t="s">
        <v>6</v>
      </c>
      <c r="D12" s="2" t="s">
        <v>3</v>
      </c>
      <c r="E12" s="3">
        <v>13516</v>
      </c>
      <c r="F12" s="3">
        <v>16354.36</v>
      </c>
      <c r="G12" s="4"/>
      <c r="H12" s="4"/>
      <c r="I12" s="4"/>
      <c r="J12" s="4"/>
      <c r="K12" s="2">
        <v>1</v>
      </c>
      <c r="L12" s="2" t="s">
        <v>115</v>
      </c>
      <c r="M12" s="3">
        <v>13516</v>
      </c>
      <c r="N12" s="3">
        <v>16354.36</v>
      </c>
      <c r="O12" s="4">
        <v>42423</v>
      </c>
      <c r="P12" s="2"/>
    </row>
    <row r="13" spans="1:16" ht="30" customHeight="1" x14ac:dyDescent="0.25">
      <c r="A13" s="1" t="s">
        <v>116</v>
      </c>
      <c r="B13" s="1" t="s">
        <v>117</v>
      </c>
      <c r="C13" s="2" t="s">
        <v>6</v>
      </c>
      <c r="D13" s="2" t="s">
        <v>3</v>
      </c>
      <c r="E13" s="3">
        <v>15750</v>
      </c>
      <c r="F13" s="3">
        <v>19057.5</v>
      </c>
      <c r="G13" s="4"/>
      <c r="H13" s="4"/>
      <c r="I13" s="4"/>
      <c r="J13" s="4"/>
      <c r="K13" s="2">
        <v>1</v>
      </c>
      <c r="L13" s="2" t="s">
        <v>94</v>
      </c>
      <c r="M13" s="3">
        <v>15750</v>
      </c>
      <c r="N13" s="3">
        <v>19057.5</v>
      </c>
      <c r="O13" s="4">
        <v>42443</v>
      </c>
      <c r="P13" s="2"/>
    </row>
    <row r="14" spans="1:16" ht="30" customHeight="1" x14ac:dyDescent="0.25">
      <c r="A14" s="1" t="s">
        <v>135</v>
      </c>
      <c r="B14" s="1" t="s">
        <v>136</v>
      </c>
      <c r="C14" s="2" t="s">
        <v>6</v>
      </c>
      <c r="D14" s="2" t="s">
        <v>3</v>
      </c>
      <c r="E14" s="3">
        <v>17080</v>
      </c>
      <c r="F14" s="3">
        <v>20666.8</v>
      </c>
      <c r="G14" s="4"/>
      <c r="H14" s="4"/>
      <c r="I14" s="4"/>
      <c r="J14" s="4"/>
      <c r="K14" s="2">
        <v>1</v>
      </c>
      <c r="L14" s="2" t="s">
        <v>115</v>
      </c>
      <c r="M14" s="3">
        <v>17080</v>
      </c>
      <c r="N14" s="3">
        <v>20666.8</v>
      </c>
      <c r="O14" s="4">
        <v>42430</v>
      </c>
      <c r="P14" s="2"/>
    </row>
    <row r="15" spans="1:16" ht="30" customHeight="1" x14ac:dyDescent="0.25">
      <c r="A15" s="1" t="s">
        <v>137</v>
      </c>
      <c r="B15" s="1" t="s">
        <v>138</v>
      </c>
      <c r="C15" s="2" t="s">
        <v>6</v>
      </c>
      <c r="D15" s="2" t="s">
        <v>3</v>
      </c>
      <c r="E15" s="3">
        <v>23636</v>
      </c>
      <c r="F15" s="3">
        <v>28599.56</v>
      </c>
      <c r="G15" s="4"/>
      <c r="H15" s="4"/>
      <c r="I15" s="4"/>
      <c r="J15" s="4"/>
      <c r="K15" s="4">
        <v>1</v>
      </c>
      <c r="L15" s="2" t="s">
        <v>139</v>
      </c>
      <c r="M15" s="3">
        <v>23636</v>
      </c>
      <c r="N15" s="3">
        <v>28599.56</v>
      </c>
      <c r="O15" s="4">
        <v>42411</v>
      </c>
      <c r="P15" s="2"/>
    </row>
    <row r="16" spans="1:16" ht="30" x14ac:dyDescent="0.25">
      <c r="A16" s="1" t="s">
        <v>153</v>
      </c>
      <c r="B16" s="1" t="s">
        <v>154</v>
      </c>
      <c r="C16" s="2" t="s">
        <v>6</v>
      </c>
      <c r="D16" s="2" t="s">
        <v>3</v>
      </c>
      <c r="E16" s="3">
        <v>17952</v>
      </c>
      <c r="F16" s="3">
        <v>21721.919999999998</v>
      </c>
      <c r="G16" s="4"/>
      <c r="H16" s="4"/>
      <c r="I16" s="4"/>
      <c r="J16" s="4"/>
      <c r="K16" s="4">
        <v>1</v>
      </c>
      <c r="L16" s="2" t="s">
        <v>155</v>
      </c>
      <c r="M16" s="3">
        <v>17952</v>
      </c>
      <c r="N16" s="3">
        <v>21721.919999999998</v>
      </c>
      <c r="O16" s="4">
        <v>42430</v>
      </c>
      <c r="P16" s="2"/>
    </row>
    <row r="17" spans="1:16" ht="30" x14ac:dyDescent="0.25">
      <c r="A17" s="1" t="s">
        <v>156</v>
      </c>
      <c r="B17" s="1" t="s">
        <v>157</v>
      </c>
      <c r="C17" s="2" t="s">
        <v>6</v>
      </c>
      <c r="D17" s="2" t="s">
        <v>2</v>
      </c>
      <c r="E17" s="3">
        <v>11821.5</v>
      </c>
      <c r="F17" s="3">
        <v>14304.02</v>
      </c>
      <c r="G17" s="4"/>
      <c r="H17" s="4"/>
      <c r="I17" s="4"/>
      <c r="J17" s="4"/>
      <c r="K17" s="4">
        <v>1</v>
      </c>
      <c r="L17" s="2" t="s">
        <v>158</v>
      </c>
      <c r="M17" s="3">
        <v>11821.5</v>
      </c>
      <c r="N17" s="3">
        <v>14304.02</v>
      </c>
      <c r="O17" s="4">
        <v>42443</v>
      </c>
      <c r="P17" s="2"/>
    </row>
    <row r="18" spans="1:16" ht="30" x14ac:dyDescent="0.25">
      <c r="A18" s="1" t="s">
        <v>171</v>
      </c>
      <c r="B18" s="1" t="s">
        <v>172</v>
      </c>
      <c r="C18" s="2" t="s">
        <v>6</v>
      </c>
      <c r="D18" s="2" t="s">
        <v>3</v>
      </c>
      <c r="E18" s="3">
        <v>17975</v>
      </c>
      <c r="F18" s="3">
        <v>21749.75</v>
      </c>
      <c r="G18" s="4"/>
      <c r="H18" s="4"/>
      <c r="I18" s="4"/>
      <c r="J18" s="4"/>
      <c r="K18" s="4">
        <v>1</v>
      </c>
      <c r="L18" s="2" t="s">
        <v>59</v>
      </c>
      <c r="M18" s="3">
        <v>17975</v>
      </c>
      <c r="N18" s="3">
        <v>21749.75</v>
      </c>
      <c r="O18" s="4">
        <v>42445</v>
      </c>
      <c r="P18" s="2"/>
    </row>
    <row r="19" spans="1:16" ht="30" customHeight="1" x14ac:dyDescent="0.25">
      <c r="A19" s="1" t="s">
        <v>173</v>
      </c>
      <c r="B19" s="1" t="s">
        <v>174</v>
      </c>
      <c r="C19" s="2" t="s">
        <v>6</v>
      </c>
      <c r="D19" s="2" t="s">
        <v>3</v>
      </c>
      <c r="E19" s="3">
        <v>7612.24</v>
      </c>
      <c r="F19" s="3">
        <v>9210.81</v>
      </c>
      <c r="G19" s="4"/>
      <c r="H19" s="4"/>
      <c r="I19" s="4"/>
      <c r="J19" s="4"/>
      <c r="K19" s="4">
        <v>1</v>
      </c>
      <c r="L19" s="2" t="s">
        <v>175</v>
      </c>
      <c r="M19" s="3">
        <v>7612.24</v>
      </c>
      <c r="N19" s="3">
        <v>9210.81</v>
      </c>
      <c r="O19" s="4">
        <v>42460</v>
      </c>
      <c r="P19" s="2"/>
    </row>
    <row r="20" spans="1:16" ht="30" customHeight="1" x14ac:dyDescent="0.25">
      <c r="A20" s="1" t="s">
        <v>176</v>
      </c>
      <c r="B20" s="1" t="s">
        <v>177</v>
      </c>
      <c r="C20" s="2" t="s">
        <v>6</v>
      </c>
      <c r="D20" s="2" t="s">
        <v>3</v>
      </c>
      <c r="E20" s="3">
        <v>12000</v>
      </c>
      <c r="F20" s="3">
        <v>14520</v>
      </c>
      <c r="G20" s="4"/>
      <c r="H20" s="4"/>
      <c r="I20" s="4"/>
      <c r="J20" s="4"/>
      <c r="K20" s="4">
        <v>1</v>
      </c>
      <c r="L20" s="2" t="s">
        <v>178</v>
      </c>
      <c r="M20" s="3">
        <v>12000</v>
      </c>
      <c r="N20" s="3">
        <v>14520</v>
      </c>
      <c r="O20" s="4">
        <v>42460</v>
      </c>
      <c r="P20" s="2"/>
    </row>
    <row r="21" spans="1:16" ht="30" customHeight="1" x14ac:dyDescent="0.25">
      <c r="A21" s="1" t="s">
        <v>179</v>
      </c>
      <c r="B21" s="1" t="s">
        <v>180</v>
      </c>
      <c r="C21" s="2" t="s">
        <v>6</v>
      </c>
      <c r="D21" s="2" t="s">
        <v>3</v>
      </c>
      <c r="E21" s="3">
        <v>10200</v>
      </c>
      <c r="F21" s="3">
        <v>12342</v>
      </c>
      <c r="G21" s="4"/>
      <c r="H21" s="4"/>
      <c r="I21" s="4"/>
      <c r="J21" s="4"/>
      <c r="K21" s="4">
        <v>1</v>
      </c>
      <c r="L21" s="2" t="s">
        <v>181</v>
      </c>
      <c r="M21" s="3">
        <v>10200</v>
      </c>
      <c r="N21" s="3">
        <v>12342</v>
      </c>
      <c r="O21" s="4">
        <v>42451</v>
      </c>
      <c r="P21" s="2"/>
    </row>
  </sheetData>
  <mergeCells count="1">
    <mergeCell ref="A1:B1"/>
  </mergeCells>
  <pageMargins left="0.7" right="0.7" top="0.75" bottom="0.75" header="0.3" footer="0.3"/>
  <pageSetup paperSize="9" scale="35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zoomScale="80" zoomScaleNormal="80" workbookViewId="0">
      <selection activeCell="B39" sqref="B39"/>
    </sheetView>
  </sheetViews>
  <sheetFormatPr baseColWidth="10" defaultRowHeight="15" x14ac:dyDescent="0.25"/>
  <cols>
    <col min="1" max="1" width="20.7109375" customWidth="1"/>
    <col min="2" max="2" width="86.7109375" customWidth="1"/>
    <col min="3" max="3" width="22" customWidth="1"/>
    <col min="4" max="4" width="21.5703125" bestFit="1" customWidth="1"/>
    <col min="5" max="6" width="21.28515625" customWidth="1"/>
    <col min="7" max="7" width="14.28515625" customWidth="1"/>
    <col min="8" max="8" width="12.85546875" customWidth="1"/>
    <col min="9" max="9" width="14.7109375" customWidth="1"/>
    <col min="10" max="10" width="20.7109375" customWidth="1"/>
    <col min="11" max="11" width="20.7109375" bestFit="1" customWidth="1"/>
    <col min="12" max="12" width="17.42578125" customWidth="1"/>
    <col min="13" max="13" width="18.85546875" customWidth="1"/>
    <col min="14" max="14" width="24" customWidth="1"/>
    <col min="15" max="15" width="18.140625" customWidth="1"/>
    <col min="16" max="16" width="14" customWidth="1"/>
  </cols>
  <sheetData>
    <row r="1" spans="1:16" ht="18.75" x14ac:dyDescent="0.3">
      <c r="A1" s="31" t="s">
        <v>187</v>
      </c>
      <c r="B1" s="31"/>
    </row>
    <row r="7" spans="1:16" s="2" customFormat="1" ht="30" customHeight="1" x14ac:dyDescent="0.25">
      <c r="A7" s="2" t="s">
        <v>0</v>
      </c>
      <c r="B7" s="2" t="s">
        <v>1</v>
      </c>
      <c r="C7" s="2" t="s">
        <v>8</v>
      </c>
      <c r="D7" s="2" t="s">
        <v>9</v>
      </c>
      <c r="E7" s="2" t="s">
        <v>10</v>
      </c>
      <c r="F7" s="2" t="s">
        <v>11</v>
      </c>
      <c r="G7" s="2" t="s">
        <v>16</v>
      </c>
      <c r="H7" s="2" t="s">
        <v>17</v>
      </c>
      <c r="I7" s="2" t="s">
        <v>18</v>
      </c>
      <c r="J7" s="2" t="s">
        <v>19</v>
      </c>
      <c r="K7" s="2" t="s">
        <v>20</v>
      </c>
      <c r="L7" s="2" t="s">
        <v>7</v>
      </c>
      <c r="M7" s="2" t="s">
        <v>14</v>
      </c>
      <c r="N7" s="2" t="s">
        <v>15</v>
      </c>
      <c r="O7" s="2" t="s">
        <v>12</v>
      </c>
      <c r="P7" s="2" t="s">
        <v>13</v>
      </c>
    </row>
    <row r="8" spans="1:16" ht="30" customHeight="1" x14ac:dyDescent="0.25">
      <c r="A8" s="1" t="s">
        <v>69</v>
      </c>
      <c r="B8" s="1" t="s">
        <v>70</v>
      </c>
      <c r="C8" s="2" t="s">
        <v>61</v>
      </c>
      <c r="D8" s="2" t="s">
        <v>2</v>
      </c>
      <c r="E8" s="3">
        <v>2323.27</v>
      </c>
      <c r="F8" s="3">
        <v>2811.16</v>
      </c>
      <c r="G8" s="4"/>
      <c r="H8" s="4"/>
      <c r="I8" s="4"/>
      <c r="J8" s="4"/>
      <c r="K8" s="2">
        <v>1</v>
      </c>
      <c r="L8" s="2" t="s">
        <v>4</v>
      </c>
      <c r="M8" s="3">
        <v>2323.27</v>
      </c>
      <c r="N8" s="3">
        <v>2811.16</v>
      </c>
      <c r="O8" s="4">
        <v>42419</v>
      </c>
      <c r="P8" s="2"/>
    </row>
  </sheetData>
  <mergeCells count="1">
    <mergeCell ref="A1:B1"/>
  </mergeCells>
  <pageMargins left="0.7" right="0.7" top="0.75" bottom="0.75" header="0.3" footer="0.3"/>
  <pageSetup paperSize="9" scale="35" fitToHeight="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zoomScale="80" zoomScaleNormal="80" workbookViewId="0">
      <selection activeCell="A2" sqref="A2"/>
    </sheetView>
  </sheetViews>
  <sheetFormatPr baseColWidth="10" defaultRowHeight="15" x14ac:dyDescent="0.25"/>
  <cols>
    <col min="1" max="1" width="20.7109375" customWidth="1"/>
    <col min="2" max="2" width="86.7109375" customWidth="1"/>
    <col min="3" max="3" width="22" customWidth="1"/>
    <col min="4" max="4" width="21.5703125" bestFit="1" customWidth="1"/>
    <col min="5" max="6" width="21.28515625" customWidth="1"/>
    <col min="7" max="7" width="14.28515625" customWidth="1"/>
    <col min="8" max="8" width="12.85546875" customWidth="1"/>
    <col min="9" max="9" width="14.7109375" customWidth="1"/>
    <col min="10" max="10" width="20.7109375" customWidth="1"/>
    <col min="11" max="11" width="20.7109375" bestFit="1" customWidth="1"/>
    <col min="12" max="12" width="17.42578125" customWidth="1"/>
    <col min="13" max="13" width="18.85546875" customWidth="1"/>
    <col min="14" max="14" width="24" customWidth="1"/>
    <col min="15" max="15" width="18.140625" customWidth="1"/>
    <col min="16" max="16" width="14" customWidth="1"/>
  </cols>
  <sheetData>
    <row r="1" spans="1:16" ht="18.75" x14ac:dyDescent="0.3">
      <c r="A1" s="31" t="s">
        <v>188</v>
      </c>
      <c r="B1" s="31"/>
    </row>
    <row r="7" spans="1:16" s="2" customFormat="1" ht="30" customHeight="1" x14ac:dyDescent="0.25">
      <c r="A7" s="2" t="s">
        <v>0</v>
      </c>
      <c r="B7" s="2" t="s">
        <v>1</v>
      </c>
      <c r="C7" s="2" t="s">
        <v>8</v>
      </c>
      <c r="D7" s="2" t="s">
        <v>9</v>
      </c>
      <c r="E7" s="2" t="s">
        <v>10</v>
      </c>
      <c r="F7" s="2" t="s">
        <v>11</v>
      </c>
      <c r="G7" s="2" t="s">
        <v>16</v>
      </c>
      <c r="H7" s="2" t="s">
        <v>17</v>
      </c>
      <c r="I7" s="2" t="s">
        <v>18</v>
      </c>
      <c r="J7" s="2" t="s">
        <v>19</v>
      </c>
      <c r="K7" s="2" t="s">
        <v>20</v>
      </c>
      <c r="L7" s="2" t="s">
        <v>7</v>
      </c>
      <c r="M7" s="2" t="s">
        <v>14</v>
      </c>
      <c r="N7" s="2" t="s">
        <v>15</v>
      </c>
      <c r="O7" s="2" t="s">
        <v>12</v>
      </c>
      <c r="P7" s="2" t="s">
        <v>13</v>
      </c>
    </row>
    <row r="8" spans="1:16" ht="30" customHeight="1" x14ac:dyDescent="0.25">
      <c r="A8" s="1"/>
      <c r="B8" s="1"/>
      <c r="C8" s="2"/>
      <c r="D8" s="2"/>
      <c r="E8" s="3"/>
      <c r="F8" s="3"/>
      <c r="G8" s="4"/>
      <c r="H8" s="4"/>
      <c r="I8" s="4"/>
      <c r="J8" s="4"/>
      <c r="K8" s="2"/>
      <c r="L8" s="2"/>
      <c r="M8" s="3"/>
      <c r="N8" s="3"/>
      <c r="O8" s="4"/>
      <c r="P8" s="2"/>
    </row>
  </sheetData>
  <mergeCells count="1">
    <mergeCell ref="A1:B1"/>
  </mergeCells>
  <pageMargins left="0.7" right="0.7" top="0.75" bottom="0.75" header="0.3" footer="0.3"/>
  <pageSetup paperSize="9" scale="35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zoomScale="80" zoomScaleNormal="80" workbookViewId="0">
      <selection activeCell="A2" sqref="A2"/>
    </sheetView>
  </sheetViews>
  <sheetFormatPr baseColWidth="10" defaultRowHeight="15" x14ac:dyDescent="0.25"/>
  <cols>
    <col min="1" max="1" width="20.7109375" customWidth="1"/>
    <col min="2" max="2" width="86.7109375" customWidth="1"/>
    <col min="3" max="3" width="22" customWidth="1"/>
    <col min="4" max="4" width="21.5703125" bestFit="1" customWidth="1"/>
    <col min="5" max="6" width="21.28515625" customWidth="1"/>
    <col min="7" max="7" width="20.7109375" bestFit="1" customWidth="1"/>
    <col min="8" max="8" width="21.42578125" bestFit="1" customWidth="1"/>
    <col min="9" max="9" width="19.28515625" customWidth="1"/>
  </cols>
  <sheetData>
    <row r="1" spans="1:9" ht="18.75" x14ac:dyDescent="0.3">
      <c r="A1" s="31" t="s">
        <v>193</v>
      </c>
      <c r="B1" s="31"/>
    </row>
    <row r="7" spans="1:9" s="2" customFormat="1" ht="30" customHeight="1" x14ac:dyDescent="0.25">
      <c r="A7" s="2" t="s">
        <v>0</v>
      </c>
      <c r="B7" s="2" t="s">
        <v>1</v>
      </c>
      <c r="C7" s="2" t="s">
        <v>8</v>
      </c>
      <c r="D7" s="2" t="s">
        <v>33</v>
      </c>
      <c r="E7" s="2" t="s">
        <v>9</v>
      </c>
      <c r="F7" s="2" t="s">
        <v>7</v>
      </c>
      <c r="G7" s="2" t="s">
        <v>34</v>
      </c>
      <c r="H7" s="2" t="s">
        <v>35</v>
      </c>
      <c r="I7" s="2" t="s">
        <v>36</v>
      </c>
    </row>
    <row r="8" spans="1:9" ht="30" customHeight="1" x14ac:dyDescent="0.25">
      <c r="A8" s="1" t="s">
        <v>189</v>
      </c>
      <c r="B8" s="1" t="s">
        <v>190</v>
      </c>
      <c r="C8" s="2" t="s">
        <v>191</v>
      </c>
      <c r="D8" s="2" t="s">
        <v>192</v>
      </c>
      <c r="E8" s="3" t="s">
        <v>3</v>
      </c>
      <c r="F8" s="3" t="s">
        <v>58</v>
      </c>
      <c r="G8" s="3">
        <v>1614.02</v>
      </c>
      <c r="H8" s="3">
        <v>1952.96</v>
      </c>
      <c r="I8" s="4">
        <v>42397</v>
      </c>
    </row>
  </sheetData>
  <mergeCells count="1">
    <mergeCell ref="A1:B1"/>
  </mergeCells>
  <pageMargins left="0.7" right="0.7" top="0.75" bottom="0.75" header="0.3" footer="0.3"/>
  <pageSetup paperSize="9" scale="51" fitToHeight="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zoomScale="80" zoomScaleNormal="80" workbookViewId="0">
      <selection activeCell="A2" sqref="A2"/>
    </sheetView>
  </sheetViews>
  <sheetFormatPr baseColWidth="10" defaultRowHeight="15" x14ac:dyDescent="0.25"/>
  <cols>
    <col min="1" max="1" width="20.7109375" customWidth="1"/>
    <col min="2" max="2" width="86.7109375" customWidth="1"/>
    <col min="3" max="3" width="22" customWidth="1"/>
    <col min="4" max="4" width="21.5703125" bestFit="1" customWidth="1"/>
    <col min="5" max="6" width="21.28515625" customWidth="1"/>
    <col min="7" max="7" width="20.7109375" bestFit="1" customWidth="1"/>
    <col min="8" max="8" width="20.5703125" bestFit="1" customWidth="1"/>
    <col min="9" max="9" width="17.42578125" customWidth="1"/>
  </cols>
  <sheetData>
    <row r="1" spans="1:9" ht="18.75" x14ac:dyDescent="0.3">
      <c r="A1" s="31" t="s">
        <v>216</v>
      </c>
      <c r="B1" s="31"/>
    </row>
    <row r="7" spans="1:9" s="2" customFormat="1" ht="30" customHeight="1" x14ac:dyDescent="0.25">
      <c r="A7" s="2" t="s">
        <v>0</v>
      </c>
      <c r="B7" s="2" t="s">
        <v>1</v>
      </c>
      <c r="C7" s="2" t="s">
        <v>8</v>
      </c>
      <c r="D7" s="2" t="s">
        <v>33</v>
      </c>
      <c r="E7" s="2" t="s">
        <v>9</v>
      </c>
      <c r="F7" s="2" t="s">
        <v>7</v>
      </c>
      <c r="G7" s="2" t="s">
        <v>37</v>
      </c>
      <c r="H7" s="2" t="s">
        <v>38</v>
      </c>
      <c r="I7" s="2" t="s">
        <v>39</v>
      </c>
    </row>
    <row r="8" spans="1:9" ht="30" customHeight="1" x14ac:dyDescent="0.25">
      <c r="A8" s="1" t="s">
        <v>194</v>
      </c>
      <c r="B8" s="1" t="s">
        <v>195</v>
      </c>
      <c r="C8" s="2" t="s">
        <v>46</v>
      </c>
      <c r="D8" s="2" t="s">
        <v>196</v>
      </c>
      <c r="E8" s="3" t="s">
        <v>3</v>
      </c>
      <c r="F8" s="3" t="s">
        <v>197</v>
      </c>
      <c r="G8" s="3">
        <v>97500</v>
      </c>
      <c r="H8" s="3">
        <v>117975</v>
      </c>
      <c r="I8" s="4">
        <v>42443</v>
      </c>
    </row>
    <row r="9" spans="1:9" ht="30" customHeight="1" x14ac:dyDescent="0.25">
      <c r="A9" s="1" t="s">
        <v>198</v>
      </c>
      <c r="B9" s="1" t="s">
        <v>199</v>
      </c>
      <c r="C9" s="2" t="s">
        <v>46</v>
      </c>
      <c r="D9" s="2" t="s">
        <v>200</v>
      </c>
      <c r="E9" s="3" t="s">
        <v>3</v>
      </c>
      <c r="F9" s="3" t="s">
        <v>201</v>
      </c>
      <c r="G9" s="3">
        <v>143186.44</v>
      </c>
      <c r="H9" s="3">
        <v>173255.59</v>
      </c>
      <c r="I9" s="4">
        <v>42451</v>
      </c>
    </row>
  </sheetData>
  <mergeCells count="1">
    <mergeCell ref="A1:B1"/>
  </mergeCells>
  <pageMargins left="0.7" right="0.7" top="0.75" bottom="0.75" header="0.3" footer="0.3"/>
  <pageSetup paperSize="9" scale="52" fitToHeight="0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zoomScale="80" zoomScaleNormal="80" workbookViewId="0">
      <selection activeCell="A2" sqref="A2"/>
    </sheetView>
  </sheetViews>
  <sheetFormatPr baseColWidth="10" defaultRowHeight="15" x14ac:dyDescent="0.25"/>
  <cols>
    <col min="1" max="1" width="20.7109375" customWidth="1"/>
    <col min="2" max="2" width="86.7109375" customWidth="1"/>
    <col min="3" max="3" width="22" customWidth="1"/>
    <col min="4" max="4" width="21.5703125" bestFit="1" customWidth="1"/>
    <col min="5" max="6" width="21.28515625" customWidth="1"/>
    <col min="7" max="7" width="14.28515625" customWidth="1"/>
    <col min="8" max="8" width="20.5703125" bestFit="1" customWidth="1"/>
    <col min="9" max="9" width="17.42578125" customWidth="1"/>
  </cols>
  <sheetData>
    <row r="1" spans="1:9" ht="18.75" x14ac:dyDescent="0.3">
      <c r="A1" s="31" t="s">
        <v>202</v>
      </c>
      <c r="B1" s="31"/>
    </row>
    <row r="7" spans="1:9" s="2" customFormat="1" ht="30" customHeight="1" x14ac:dyDescent="0.25">
      <c r="A7" s="2" t="s">
        <v>0</v>
      </c>
      <c r="B7" s="2" t="s">
        <v>1</v>
      </c>
      <c r="C7" s="2" t="s">
        <v>8</v>
      </c>
      <c r="D7" s="2" t="s">
        <v>33</v>
      </c>
      <c r="E7" s="2" t="s">
        <v>9</v>
      </c>
      <c r="F7" s="2" t="s">
        <v>7</v>
      </c>
      <c r="G7" s="2" t="s">
        <v>37</v>
      </c>
      <c r="H7" s="2" t="s">
        <v>38</v>
      </c>
      <c r="I7" s="2" t="s">
        <v>39</v>
      </c>
    </row>
    <row r="8" spans="1:9" ht="30" customHeight="1" x14ac:dyDescent="0.25">
      <c r="A8" s="1"/>
      <c r="B8" s="1"/>
      <c r="C8" s="2"/>
      <c r="D8" s="2"/>
      <c r="E8" s="3"/>
      <c r="F8" s="3"/>
      <c r="G8" s="4"/>
      <c r="H8" s="4"/>
      <c r="I8" s="2"/>
    </row>
  </sheetData>
  <mergeCells count="1">
    <mergeCell ref="A1:B1"/>
  </mergeCells>
  <pageMargins left="0.7" right="0.7" top="0.75" bottom="0.75" header="0.3" footer="0.3"/>
  <pageSetup paperSize="9" scale="53" fitToHeight="0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zoomScale="80" zoomScaleNormal="80" workbookViewId="0">
      <selection activeCell="A2" sqref="A2"/>
    </sheetView>
  </sheetViews>
  <sheetFormatPr baseColWidth="10" defaultRowHeight="15" x14ac:dyDescent="0.25"/>
  <cols>
    <col min="1" max="1" width="20.7109375" customWidth="1"/>
    <col min="2" max="2" width="86.7109375" customWidth="1"/>
    <col min="3" max="3" width="22" customWidth="1"/>
    <col min="4" max="4" width="21.5703125" bestFit="1" customWidth="1"/>
    <col min="5" max="6" width="21.28515625" customWidth="1"/>
    <col min="7" max="7" width="20.7109375" bestFit="1" customWidth="1"/>
    <col min="8" max="8" width="20.5703125" bestFit="1" customWidth="1"/>
    <col min="9" max="9" width="17.42578125" customWidth="1"/>
  </cols>
  <sheetData>
    <row r="1" spans="1:9" ht="18.75" x14ac:dyDescent="0.3">
      <c r="A1" s="31" t="s">
        <v>203</v>
      </c>
      <c r="B1" s="31"/>
    </row>
    <row r="7" spans="1:9" s="2" customFormat="1" ht="30" customHeight="1" x14ac:dyDescent="0.25">
      <c r="A7" s="2" t="s">
        <v>0</v>
      </c>
      <c r="B7" s="2" t="s">
        <v>1</v>
      </c>
      <c r="C7" s="2" t="s">
        <v>8</v>
      </c>
      <c r="D7" s="2" t="s">
        <v>33</v>
      </c>
      <c r="E7" s="2" t="s">
        <v>9</v>
      </c>
      <c r="F7" s="2" t="s">
        <v>7</v>
      </c>
      <c r="G7" s="2" t="s">
        <v>40</v>
      </c>
      <c r="H7" s="2" t="s">
        <v>41</v>
      </c>
      <c r="I7" s="2" t="s">
        <v>42</v>
      </c>
    </row>
    <row r="8" spans="1:9" ht="30" customHeight="1" x14ac:dyDescent="0.25">
      <c r="A8" s="1"/>
      <c r="B8" s="1"/>
      <c r="C8" s="2"/>
      <c r="D8" s="2"/>
      <c r="E8" s="3"/>
      <c r="F8" s="3"/>
      <c r="G8" s="29"/>
      <c r="H8" s="29"/>
      <c r="I8" s="4"/>
    </row>
  </sheetData>
  <mergeCells count="1">
    <mergeCell ref="A1:B1"/>
  </mergeCells>
  <pageMargins left="0.7" right="0.7" top="0.75" bottom="0.75" header="0.3" footer="0.3"/>
  <pageSetup paperSize="9" scale="52" fitToHeight="0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zoomScale="80" zoomScaleNormal="80" workbookViewId="0">
      <selection activeCell="B18" sqref="B18"/>
    </sheetView>
  </sheetViews>
  <sheetFormatPr baseColWidth="10" defaultRowHeight="15" x14ac:dyDescent="0.25"/>
  <cols>
    <col min="1" max="1" width="18" bestFit="1" customWidth="1"/>
    <col min="2" max="2" width="86.7109375" customWidth="1"/>
    <col min="3" max="3" width="22" customWidth="1"/>
    <col min="4" max="4" width="21.5703125" bestFit="1" customWidth="1"/>
    <col min="5" max="5" width="21.7109375" customWidth="1"/>
    <col min="6" max="6" width="21.28515625" customWidth="1"/>
    <col min="7" max="7" width="18.5703125" bestFit="1" customWidth="1"/>
  </cols>
  <sheetData>
    <row r="1" spans="1:7" ht="18.75" x14ac:dyDescent="0.3">
      <c r="A1" s="31" t="s">
        <v>208</v>
      </c>
      <c r="B1" s="31"/>
    </row>
    <row r="7" spans="1:7" s="2" customFormat="1" ht="30" customHeight="1" x14ac:dyDescent="0.25">
      <c r="A7" s="2" t="s">
        <v>0</v>
      </c>
      <c r="B7" s="2" t="s">
        <v>1</v>
      </c>
      <c r="C7" s="2" t="s">
        <v>8</v>
      </c>
      <c r="D7" s="2" t="s">
        <v>33</v>
      </c>
      <c r="E7" s="2" t="s">
        <v>9</v>
      </c>
      <c r="F7" s="2" t="s">
        <v>7</v>
      </c>
      <c r="G7" s="2" t="s">
        <v>43</v>
      </c>
    </row>
    <row r="8" spans="1:7" ht="30" x14ac:dyDescent="0.25">
      <c r="A8" s="1" t="s">
        <v>204</v>
      </c>
      <c r="B8" s="1" t="s">
        <v>205</v>
      </c>
      <c r="C8" s="2" t="s">
        <v>47</v>
      </c>
      <c r="D8" s="2" t="s">
        <v>206</v>
      </c>
      <c r="E8" s="3" t="s">
        <v>3</v>
      </c>
      <c r="F8" s="3" t="s">
        <v>207</v>
      </c>
      <c r="G8" s="4">
        <v>42433</v>
      </c>
    </row>
  </sheetData>
  <mergeCells count="1">
    <mergeCell ref="A1:B1"/>
  </mergeCells>
  <pageMargins left="0.7" right="0.7" top="0.75" bottom="0.75" header="0.3" footer="0.3"/>
  <pageSetup paperSize="9" scale="63" fitToHeight="0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zoomScale="80" zoomScaleNormal="80" workbookViewId="0">
      <selection activeCell="F19" sqref="F19"/>
    </sheetView>
  </sheetViews>
  <sheetFormatPr baseColWidth="10" defaultRowHeight="15" x14ac:dyDescent="0.25"/>
  <cols>
    <col min="1" max="1" width="20.7109375" customWidth="1"/>
    <col min="2" max="2" width="86.7109375" customWidth="1"/>
    <col min="3" max="3" width="22" customWidth="1"/>
    <col min="4" max="4" width="21.5703125" bestFit="1" customWidth="1"/>
    <col min="5" max="6" width="21.28515625" customWidth="1"/>
    <col min="7" max="7" width="14.28515625" customWidth="1"/>
  </cols>
  <sheetData>
    <row r="1" spans="1:7" ht="18.75" x14ac:dyDescent="0.3">
      <c r="A1" s="31" t="s">
        <v>209</v>
      </c>
      <c r="B1" s="31"/>
    </row>
    <row r="7" spans="1:7" s="2" customFormat="1" ht="30" customHeight="1" x14ac:dyDescent="0.25">
      <c r="A7" s="2" t="s">
        <v>0</v>
      </c>
      <c r="B7" s="2" t="s">
        <v>1</v>
      </c>
      <c r="C7" s="2" t="s">
        <v>8</v>
      </c>
      <c r="D7" s="2" t="s">
        <v>33</v>
      </c>
      <c r="E7" s="2" t="s">
        <v>9</v>
      </c>
      <c r="F7" s="2" t="s">
        <v>7</v>
      </c>
      <c r="G7" s="2" t="s">
        <v>44</v>
      </c>
    </row>
    <row r="8" spans="1:7" ht="30" customHeight="1" x14ac:dyDescent="0.25">
      <c r="A8" s="1" t="s">
        <v>218</v>
      </c>
      <c r="B8" s="1" t="s">
        <v>219</v>
      </c>
      <c r="C8" s="2"/>
      <c r="D8" s="2" t="s">
        <v>220</v>
      </c>
      <c r="E8" s="3"/>
      <c r="F8" s="3" t="s">
        <v>221</v>
      </c>
      <c r="G8" s="4">
        <v>42460</v>
      </c>
    </row>
    <row r="9" spans="1:7" ht="30" customHeight="1" x14ac:dyDescent="0.25">
      <c r="A9" s="1" t="s">
        <v>222</v>
      </c>
      <c r="B9" s="1" t="s">
        <v>223</v>
      </c>
      <c r="C9" s="2"/>
      <c r="D9" s="2" t="s">
        <v>224</v>
      </c>
      <c r="E9" s="3"/>
      <c r="F9" s="3" t="s">
        <v>225</v>
      </c>
      <c r="G9" s="4">
        <v>42460</v>
      </c>
    </row>
    <row r="10" spans="1:7" ht="30" customHeight="1" x14ac:dyDescent="0.25">
      <c r="A10" s="1" t="s">
        <v>226</v>
      </c>
      <c r="B10" s="1" t="s">
        <v>227</v>
      </c>
      <c r="C10" s="2"/>
      <c r="D10" s="2" t="s">
        <v>228</v>
      </c>
      <c r="E10" s="3"/>
      <c r="F10" s="3" t="s">
        <v>229</v>
      </c>
      <c r="G10" s="4">
        <v>42460</v>
      </c>
    </row>
  </sheetData>
  <mergeCells count="1">
    <mergeCell ref="A1:B1"/>
  </mergeCells>
  <pageMargins left="0.7" right="0.7" top="0.75" bottom="0.75" header="0.3" footer="0.3"/>
  <pageSetup paperSize="9" scale="63" fitToHeight="0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zoomScale="80" zoomScaleNormal="80" workbookViewId="0">
      <selection activeCell="A2" sqref="A2"/>
    </sheetView>
  </sheetViews>
  <sheetFormatPr baseColWidth="10" defaultRowHeight="15" x14ac:dyDescent="0.25"/>
  <cols>
    <col min="1" max="1" width="20.7109375" customWidth="1"/>
    <col min="2" max="2" width="86.7109375" customWidth="1"/>
    <col min="3" max="3" width="22" customWidth="1"/>
    <col min="4" max="4" width="21.5703125" bestFit="1" customWidth="1"/>
    <col min="5" max="6" width="21.28515625" customWidth="1"/>
    <col min="7" max="7" width="14.28515625" customWidth="1"/>
    <col min="8" max="8" width="12.85546875" customWidth="1"/>
    <col min="9" max="9" width="14.7109375" customWidth="1"/>
    <col min="10" max="10" width="20.7109375" customWidth="1"/>
    <col min="11" max="11" width="20.7109375" bestFit="1" customWidth="1"/>
    <col min="12" max="12" width="17.42578125" customWidth="1"/>
    <col min="13" max="13" width="18.85546875" customWidth="1"/>
    <col min="14" max="14" width="24" customWidth="1"/>
    <col min="15" max="15" width="18.140625" customWidth="1"/>
    <col min="16" max="16" width="14" customWidth="1"/>
  </cols>
  <sheetData>
    <row r="1" spans="1:16" ht="18.75" x14ac:dyDescent="0.3">
      <c r="A1" s="31" t="s">
        <v>212</v>
      </c>
      <c r="B1" s="31"/>
    </row>
    <row r="7" spans="1:16" s="2" customFormat="1" ht="30" customHeight="1" x14ac:dyDescent="0.25">
      <c r="A7" s="2" t="s">
        <v>0</v>
      </c>
      <c r="B7" s="2" t="s">
        <v>1</v>
      </c>
      <c r="C7" s="2" t="s">
        <v>8</v>
      </c>
      <c r="D7" s="2" t="s">
        <v>9</v>
      </c>
      <c r="E7" s="2" t="s">
        <v>10</v>
      </c>
      <c r="F7" s="2" t="s">
        <v>11</v>
      </c>
      <c r="G7" s="2" t="s">
        <v>16</v>
      </c>
      <c r="H7" s="2" t="s">
        <v>17</v>
      </c>
      <c r="I7" s="2" t="s">
        <v>18</v>
      </c>
      <c r="J7" s="2" t="s">
        <v>19</v>
      </c>
      <c r="K7" s="2" t="s">
        <v>20</v>
      </c>
      <c r="L7" s="2" t="s">
        <v>7</v>
      </c>
      <c r="M7" s="2" t="s">
        <v>14</v>
      </c>
      <c r="N7" s="2" t="s">
        <v>15</v>
      </c>
      <c r="O7" s="2" t="s">
        <v>45</v>
      </c>
      <c r="P7" s="2" t="s">
        <v>13</v>
      </c>
    </row>
    <row r="8" spans="1:16" ht="30" customHeight="1" x14ac:dyDescent="0.25">
      <c r="A8" s="1" t="s">
        <v>210</v>
      </c>
      <c r="B8" s="1" t="s">
        <v>211</v>
      </c>
      <c r="C8" s="2" t="s">
        <v>52</v>
      </c>
      <c r="D8" s="2" t="s">
        <v>3</v>
      </c>
      <c r="E8" s="3">
        <v>43986.79</v>
      </c>
      <c r="F8" s="3">
        <v>53224.02</v>
      </c>
      <c r="G8" s="4"/>
      <c r="H8" s="4"/>
      <c r="I8" s="4"/>
      <c r="J8" s="4"/>
      <c r="K8" s="2">
        <v>1</v>
      </c>
      <c r="L8" s="2"/>
      <c r="M8" s="3"/>
      <c r="N8" s="3"/>
      <c r="O8" s="4">
        <v>42384</v>
      </c>
      <c r="P8" s="2"/>
    </row>
  </sheetData>
  <mergeCells count="1">
    <mergeCell ref="A1:B1"/>
  </mergeCells>
  <pageMargins left="0.7" right="0.7" top="0.75" bottom="0.75" header="0.3" footer="0.3"/>
  <pageSetup paperSize="9" scale="35" fitToHeight="0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zoomScale="80" zoomScaleNormal="80" workbookViewId="0">
      <selection activeCell="B24" sqref="B24"/>
    </sheetView>
  </sheetViews>
  <sheetFormatPr baseColWidth="10" defaultRowHeight="15" x14ac:dyDescent="0.25"/>
  <cols>
    <col min="1" max="1" width="20.7109375" customWidth="1"/>
    <col min="2" max="2" width="86.7109375" customWidth="1"/>
    <col min="3" max="3" width="22" customWidth="1"/>
    <col min="4" max="4" width="21.5703125" bestFit="1" customWidth="1"/>
    <col min="5" max="6" width="21.28515625" customWidth="1"/>
    <col min="7" max="7" width="14.28515625" customWidth="1"/>
    <col min="8" max="8" width="12.85546875" customWidth="1"/>
    <col min="9" max="9" width="14.7109375" customWidth="1"/>
    <col min="10" max="10" width="20.7109375" customWidth="1"/>
    <col min="11" max="11" width="20.7109375" bestFit="1" customWidth="1"/>
    <col min="12" max="12" width="17.42578125" customWidth="1"/>
    <col min="13" max="13" width="18.85546875" customWidth="1"/>
    <col min="14" max="14" width="24" customWidth="1"/>
    <col min="15" max="15" width="18.140625" customWidth="1"/>
    <col min="16" max="16" width="14" customWidth="1"/>
  </cols>
  <sheetData>
    <row r="1" spans="1:16" ht="18.75" x14ac:dyDescent="0.3">
      <c r="A1" s="31" t="s">
        <v>213</v>
      </c>
      <c r="B1" s="31"/>
    </row>
    <row r="7" spans="1:16" s="2" customFormat="1" ht="30" customHeight="1" x14ac:dyDescent="0.25">
      <c r="A7" s="2" t="s">
        <v>0</v>
      </c>
      <c r="B7" s="2" t="s">
        <v>1</v>
      </c>
      <c r="C7" s="2" t="s">
        <v>8</v>
      </c>
      <c r="D7" s="2" t="s">
        <v>9</v>
      </c>
      <c r="E7" s="2" t="s">
        <v>10</v>
      </c>
      <c r="F7" s="2" t="s">
        <v>11</v>
      </c>
      <c r="G7" s="2" t="s">
        <v>16</v>
      </c>
      <c r="H7" s="2" t="s">
        <v>17</v>
      </c>
      <c r="I7" s="2" t="s">
        <v>18</v>
      </c>
      <c r="J7" s="2" t="s">
        <v>19</v>
      </c>
      <c r="K7" s="2" t="s">
        <v>20</v>
      </c>
      <c r="L7" s="2" t="s">
        <v>7</v>
      </c>
      <c r="M7" s="2" t="s">
        <v>14</v>
      </c>
      <c r="N7" s="2" t="s">
        <v>15</v>
      </c>
      <c r="O7" s="2" t="s">
        <v>12</v>
      </c>
      <c r="P7" s="2" t="s">
        <v>13</v>
      </c>
    </row>
    <row r="8" spans="1:16" ht="30" customHeight="1" x14ac:dyDescent="0.25">
      <c r="A8" s="1"/>
      <c r="B8" s="1"/>
      <c r="C8" s="2"/>
      <c r="D8" s="2"/>
      <c r="E8" s="3"/>
      <c r="F8" s="3"/>
      <c r="G8" s="4"/>
      <c r="H8" s="4"/>
      <c r="I8" s="4"/>
      <c r="J8" s="4"/>
      <c r="K8" s="30"/>
      <c r="L8" s="2"/>
      <c r="M8" s="3"/>
      <c r="N8" s="3"/>
      <c r="O8" s="4"/>
      <c r="P8" s="2"/>
    </row>
  </sheetData>
  <mergeCells count="1">
    <mergeCell ref="A1:B1"/>
  </mergeCells>
  <pageMargins left="0.7" right="0.7" top="0.75" bottom="0.75" header="0.3" footer="0.3"/>
  <pageSetup paperSize="9" scale="35" fitToHeight="0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zoomScale="80" zoomScaleNormal="80" workbookViewId="0">
      <selection activeCell="A2" sqref="A2"/>
    </sheetView>
  </sheetViews>
  <sheetFormatPr baseColWidth="10" defaultRowHeight="15" x14ac:dyDescent="0.25"/>
  <cols>
    <col min="1" max="1" width="20.7109375" customWidth="1"/>
    <col min="2" max="2" width="86.7109375" customWidth="1"/>
    <col min="3" max="3" width="22" customWidth="1"/>
    <col min="4" max="4" width="21.5703125" bestFit="1" customWidth="1"/>
    <col min="5" max="6" width="21.28515625" customWidth="1"/>
    <col min="7" max="7" width="14.28515625" customWidth="1"/>
    <col min="8" max="8" width="12.85546875" customWidth="1"/>
    <col min="9" max="9" width="14.7109375" customWidth="1"/>
    <col min="10" max="10" width="20.7109375" customWidth="1"/>
    <col min="11" max="11" width="20.7109375" bestFit="1" customWidth="1"/>
    <col min="12" max="12" width="17.42578125" customWidth="1"/>
    <col min="13" max="13" width="18.85546875" customWidth="1"/>
    <col min="14" max="14" width="24" customWidth="1"/>
    <col min="15" max="15" width="18.140625" customWidth="1"/>
    <col min="16" max="16" width="14" customWidth="1"/>
  </cols>
  <sheetData>
    <row r="1" spans="1:16" x14ac:dyDescent="0.25">
      <c r="A1" s="32" t="s">
        <v>214</v>
      </c>
      <c r="B1" s="32"/>
    </row>
    <row r="7" spans="1:16" s="2" customFormat="1" ht="30" customHeight="1" x14ac:dyDescent="0.25">
      <c r="A7" s="2" t="s">
        <v>0</v>
      </c>
      <c r="B7" s="2" t="s">
        <v>1</v>
      </c>
      <c r="C7" s="2" t="s">
        <v>8</v>
      </c>
      <c r="D7" s="2" t="s">
        <v>9</v>
      </c>
      <c r="E7" s="2" t="s">
        <v>10</v>
      </c>
      <c r="F7" s="2" t="s">
        <v>11</v>
      </c>
      <c r="G7" s="2" t="s">
        <v>16</v>
      </c>
      <c r="H7" s="2" t="s">
        <v>17</v>
      </c>
      <c r="I7" s="2" t="s">
        <v>18</v>
      </c>
      <c r="J7" s="2" t="s">
        <v>19</v>
      </c>
      <c r="K7" s="2" t="s">
        <v>20</v>
      </c>
      <c r="L7" s="2" t="s">
        <v>7</v>
      </c>
      <c r="M7" s="2" t="s">
        <v>14</v>
      </c>
      <c r="N7" s="2" t="s">
        <v>15</v>
      </c>
      <c r="O7" s="2" t="s">
        <v>12</v>
      </c>
      <c r="P7" s="2" t="s">
        <v>13</v>
      </c>
    </row>
    <row r="8" spans="1:16" ht="30" customHeight="1" x14ac:dyDescent="0.25">
      <c r="A8" s="1"/>
      <c r="B8" s="1"/>
      <c r="C8" s="2"/>
      <c r="D8" s="2"/>
      <c r="E8" s="3"/>
      <c r="F8" s="3"/>
      <c r="G8" s="4"/>
      <c r="H8" s="4"/>
      <c r="I8" s="4"/>
      <c r="J8" s="4"/>
      <c r="K8" s="2"/>
      <c r="L8" s="2"/>
      <c r="M8" s="3"/>
      <c r="N8" s="3"/>
      <c r="O8" s="4"/>
      <c r="P8" s="2"/>
    </row>
  </sheetData>
  <mergeCells count="1">
    <mergeCell ref="A1:B1"/>
  </mergeCells>
  <pageMargins left="0.7" right="0.7" top="0.75" bottom="0.75" header="0.3" footer="0.3"/>
  <pageSetup paperSize="9" scale="35" fitToHeight="0" orientation="landscape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Normal="100" workbookViewId="0">
      <selection activeCell="I16" sqref="I16"/>
    </sheetView>
  </sheetViews>
  <sheetFormatPr baseColWidth="10" defaultRowHeight="15" x14ac:dyDescent="0.25"/>
  <cols>
    <col min="1" max="1" width="31.5703125" customWidth="1"/>
    <col min="2" max="2" width="20.7109375" customWidth="1"/>
    <col min="3" max="3" width="22" customWidth="1"/>
    <col min="4" max="4" width="21.5703125" bestFit="1" customWidth="1"/>
    <col min="5" max="6" width="21.28515625" customWidth="1"/>
    <col min="7" max="7" width="14.28515625" customWidth="1"/>
    <col min="8" max="8" width="12.85546875" customWidth="1"/>
    <col min="9" max="9" width="14.7109375" customWidth="1"/>
    <col min="10" max="10" width="20.7109375" customWidth="1"/>
    <col min="11" max="11" width="20.7109375" bestFit="1" customWidth="1"/>
    <col min="12" max="12" width="17.42578125" customWidth="1"/>
    <col min="13" max="13" width="18.85546875" customWidth="1"/>
    <col min="14" max="14" width="24" customWidth="1"/>
    <col min="15" max="15" width="18.140625" customWidth="1"/>
    <col min="16" max="16" width="14" customWidth="1"/>
  </cols>
  <sheetData>
    <row r="1" spans="1:7" x14ac:dyDescent="0.25">
      <c r="A1" s="32" t="s">
        <v>50</v>
      </c>
      <c r="B1" s="32"/>
    </row>
    <row r="5" spans="1:7" x14ac:dyDescent="0.25">
      <c r="A5" s="33" t="s">
        <v>21</v>
      </c>
      <c r="B5" s="35" t="s">
        <v>60</v>
      </c>
      <c r="C5" s="36"/>
      <c r="D5" s="35" t="s">
        <v>215</v>
      </c>
      <c r="E5" s="36"/>
      <c r="F5" s="35" t="s">
        <v>49</v>
      </c>
      <c r="G5" s="36"/>
    </row>
    <row r="6" spans="1:7" x14ac:dyDescent="0.25">
      <c r="A6" s="34"/>
      <c r="B6" s="15" t="s">
        <v>22</v>
      </c>
      <c r="C6" s="16" t="s">
        <v>23</v>
      </c>
      <c r="D6" s="15" t="s">
        <v>22</v>
      </c>
      <c r="E6" s="16" t="s">
        <v>23</v>
      </c>
      <c r="F6" s="15" t="s">
        <v>22</v>
      </c>
      <c r="G6" s="16" t="s">
        <v>23</v>
      </c>
    </row>
    <row r="7" spans="1:7" x14ac:dyDescent="0.25">
      <c r="A7" s="17" t="s">
        <v>24</v>
      </c>
      <c r="B7" s="18">
        <v>665883.71</v>
      </c>
      <c r="C7" s="19">
        <v>0.55228523663314066</v>
      </c>
      <c r="D7" s="18">
        <v>2420</v>
      </c>
      <c r="E7" s="19">
        <v>5.63909310147371E-3</v>
      </c>
      <c r="F7" s="18">
        <f>D7-B7</f>
        <v>-663463.71</v>
      </c>
      <c r="G7" s="19">
        <f>E7-C7</f>
        <v>-0.54664614353166696</v>
      </c>
    </row>
    <row r="8" spans="1:7" x14ac:dyDescent="0.25">
      <c r="A8" s="20" t="s">
        <v>25</v>
      </c>
      <c r="B8" s="21">
        <v>0</v>
      </c>
      <c r="C8" s="22">
        <v>0</v>
      </c>
      <c r="D8" s="21">
        <v>0</v>
      </c>
      <c r="E8" s="22">
        <v>0</v>
      </c>
      <c r="F8" s="21">
        <f t="shared" ref="F8:G15" si="0">D8-B8</f>
        <v>0</v>
      </c>
      <c r="G8" s="22">
        <f t="shared" si="0"/>
        <v>0</v>
      </c>
    </row>
    <row r="9" spans="1:7" ht="15" customHeight="1" x14ac:dyDescent="0.25">
      <c r="A9" s="17" t="s">
        <v>26</v>
      </c>
      <c r="B9" s="18">
        <v>0</v>
      </c>
      <c r="C9" s="19">
        <v>0</v>
      </c>
      <c r="D9" s="18">
        <v>0</v>
      </c>
      <c r="E9" s="19">
        <v>0</v>
      </c>
      <c r="F9" s="18">
        <f t="shared" si="0"/>
        <v>0</v>
      </c>
      <c r="G9" s="19">
        <f t="shared" si="0"/>
        <v>0</v>
      </c>
    </row>
    <row r="10" spans="1:7" ht="15" customHeight="1" x14ac:dyDescent="0.25">
      <c r="A10" s="20" t="s">
        <v>27</v>
      </c>
      <c r="B10" s="21">
        <v>287847.01</v>
      </c>
      <c r="C10" s="22">
        <v>0.23874086667774472</v>
      </c>
      <c r="D10" s="21">
        <v>168754.98</v>
      </c>
      <c r="E10" s="22">
        <v>0.39323348907327849</v>
      </c>
      <c r="F10" s="21">
        <f t="shared" si="0"/>
        <v>-119092.03</v>
      </c>
      <c r="G10" s="22">
        <f t="shared" si="0"/>
        <v>0.15449262239553377</v>
      </c>
    </row>
    <row r="11" spans="1:7" ht="15" customHeight="1" x14ac:dyDescent="0.25">
      <c r="A11" s="17" t="s">
        <v>28</v>
      </c>
      <c r="B11" s="18">
        <v>101168.83</v>
      </c>
      <c r="C11" s="19">
        <v>8.3909623223021909E-2</v>
      </c>
      <c r="D11" s="18">
        <v>0</v>
      </c>
      <c r="E11" s="19">
        <v>0</v>
      </c>
      <c r="F11" s="18">
        <f t="shared" si="0"/>
        <v>-101168.83</v>
      </c>
      <c r="G11" s="19">
        <f t="shared" si="0"/>
        <v>-8.3909623223021909E-2</v>
      </c>
    </row>
    <row r="12" spans="1:7" x14ac:dyDescent="0.25">
      <c r="A12" s="20" t="s">
        <v>29</v>
      </c>
      <c r="B12" s="21">
        <v>130527</v>
      </c>
      <c r="C12" s="22">
        <v>0.10825934618826155</v>
      </c>
      <c r="D12" s="21">
        <v>215122.38999999998</v>
      </c>
      <c r="E12" s="22">
        <v>0.50127900224030453</v>
      </c>
      <c r="F12" s="21">
        <f t="shared" si="0"/>
        <v>84595.389999999985</v>
      </c>
      <c r="G12" s="22">
        <f t="shared" si="0"/>
        <v>0.39301965605204298</v>
      </c>
    </row>
    <row r="13" spans="1:7" x14ac:dyDescent="0.25">
      <c r="A13" s="23" t="s">
        <v>48</v>
      </c>
      <c r="B13" s="24">
        <v>2813.34</v>
      </c>
      <c r="C13" s="25">
        <v>2.33338963590126E-3</v>
      </c>
      <c r="D13" s="24">
        <v>40038.490000000005</v>
      </c>
      <c r="E13" s="25">
        <v>9.3297839980340552E-2</v>
      </c>
      <c r="F13" s="21">
        <f t="shared" si="0"/>
        <v>37225.150000000009</v>
      </c>
      <c r="G13" s="22">
        <f t="shared" si="0"/>
        <v>9.0964450344439299E-2</v>
      </c>
    </row>
    <row r="14" spans="1:7" ht="15" customHeight="1" x14ac:dyDescent="0.25">
      <c r="A14" s="20" t="s">
        <v>230</v>
      </c>
      <c r="B14" s="21">
        <v>17448.16</v>
      </c>
      <c r="C14" s="22">
        <v>1.4471537641929851E-2</v>
      </c>
      <c r="D14" s="21">
        <v>2811.16</v>
      </c>
      <c r="E14" s="22">
        <v>6.5505756046028239E-3</v>
      </c>
      <c r="F14" s="21">
        <f t="shared" si="0"/>
        <v>-14637</v>
      </c>
      <c r="G14" s="22">
        <f t="shared" si="0"/>
        <v>-7.920962037327027E-3</v>
      </c>
    </row>
    <row r="15" spans="1:7" ht="15.75" thickBot="1" x14ac:dyDescent="0.3">
      <c r="A15" s="26" t="s">
        <v>31</v>
      </c>
      <c r="B15" s="27">
        <v>1205688.05</v>
      </c>
      <c r="C15" s="28">
        <v>1</v>
      </c>
      <c r="D15" s="27">
        <v>429147.01999999996</v>
      </c>
      <c r="E15" s="28">
        <v>1</v>
      </c>
      <c r="F15" s="27">
        <f t="shared" si="0"/>
        <v>-776541.03</v>
      </c>
      <c r="G15" s="28"/>
    </row>
    <row r="16" spans="1:7" ht="15.75" thickTop="1" x14ac:dyDescent="0.25"/>
  </sheetData>
  <mergeCells count="5">
    <mergeCell ref="A1:B1"/>
    <mergeCell ref="A5:A6"/>
    <mergeCell ref="B5:C5"/>
    <mergeCell ref="D5:E5"/>
    <mergeCell ref="F5:G5"/>
  </mergeCells>
  <pageMargins left="0.7" right="0.7" top="0.75" bottom="0.75" header="0.3" footer="0.3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</vt:i4>
      </vt:variant>
    </vt:vector>
  </HeadingPairs>
  <TitlesOfParts>
    <vt:vector size="15" baseType="lpstr">
      <vt:lpstr>1. Listado Contratos Adjudicado</vt:lpstr>
      <vt:lpstr>2. Contratos Menores</vt:lpstr>
      <vt:lpstr>3. Acuerdo Marco</vt:lpstr>
      <vt:lpstr>4. Desist. Renuncias</vt:lpstr>
      <vt:lpstr>5. Modificaciones</vt:lpstr>
      <vt:lpstr>6. Prórrogas</vt:lpstr>
      <vt:lpstr>7. Prórroga y Revisión</vt:lpstr>
      <vt:lpstr>8. Revisión de precios</vt:lpstr>
      <vt:lpstr>9. Resolución de contrato</vt:lpstr>
      <vt:lpstr>10. Cesión de contrato</vt:lpstr>
      <vt:lpstr>11. Desiertos</vt:lpstr>
      <vt:lpstr>12. Nulidades</vt:lpstr>
      <vt:lpstr>13. Medios Propios</vt:lpstr>
      <vt:lpstr>14. Comparativa</vt:lpstr>
      <vt:lpstr>'1. Listado Contratos Adjudicado'!Títulos_a_imprimir</vt:lpstr>
    </vt:vector>
  </TitlesOfParts>
  <Company>diputacion valencia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PORTALES MOLLA - MIGUEL</dc:creator>
  <cp:lastModifiedBy>FOS TOMAS - EUGENIO</cp:lastModifiedBy>
  <cp:lastPrinted>2016-04-06T12:08:28Z</cp:lastPrinted>
  <dcterms:created xsi:type="dcterms:W3CDTF">2015-09-14T06:29:04Z</dcterms:created>
  <dcterms:modified xsi:type="dcterms:W3CDTF">2016-05-24T14:31:14Z</dcterms:modified>
</cp:coreProperties>
</file>